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ASŘ" sheetId="2" r:id="rId2"/>
    <sheet name="a - Vnitřní kanalizace" sheetId="3" r:id="rId3"/>
    <sheet name="b - Vnitřní vodovod" sheetId="4" r:id="rId4"/>
    <sheet name="c - Zařizovací předměty" sheetId="5" r:id="rId5"/>
    <sheet name="D.1.4.a - Zařízení pro vy..." sheetId="6" r:id="rId6"/>
    <sheet name="D.1.4.b - Zařízení pro oc..." sheetId="7" r:id="rId7"/>
    <sheet name="D.1.4.7 - Elektro" sheetId="8" r:id="rId8"/>
    <sheet name="VRN - Vedlejší rozpočtové...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01 - ASŘ'!$C$133:$K$506</definedName>
    <definedName name="_xlnm.Print_Area" localSheetId="1">'SO 01 - ASŘ'!$C$4:$J$76,'SO 01 - ASŘ'!$C$82:$J$115,'SO 01 - ASŘ'!$C$121:$J$506</definedName>
    <definedName name="_xlnm.Print_Titles" localSheetId="1">'SO 01 - ASŘ'!$133:$133</definedName>
    <definedName name="_xlnm._FilterDatabase" localSheetId="2" hidden="1">'a - Vnitřní kanalizace'!$C$122:$K$178</definedName>
    <definedName name="_xlnm.Print_Area" localSheetId="2">'a - Vnitřní kanalizace'!$C$4:$J$76,'a - Vnitřní kanalizace'!$C$82:$J$102,'a - Vnitřní kanalizace'!$C$108:$J$178</definedName>
    <definedName name="_xlnm.Print_Titles" localSheetId="2">'a - Vnitřní kanalizace'!$122:$122</definedName>
    <definedName name="_xlnm._FilterDatabase" localSheetId="3" hidden="1">'b - Vnitřní vodovod'!$C$121:$K$160</definedName>
    <definedName name="_xlnm.Print_Area" localSheetId="3">'b - Vnitřní vodovod'!$C$4:$J$76,'b - Vnitřní vodovod'!$C$82:$J$101,'b - Vnitřní vodovod'!$C$107:$J$160</definedName>
    <definedName name="_xlnm.Print_Titles" localSheetId="3">'b - Vnitřní vodovod'!$121:$121</definedName>
    <definedName name="_xlnm._FilterDatabase" localSheetId="4" hidden="1">'c - Zařizovací předměty'!$C$121:$K$140</definedName>
    <definedName name="_xlnm.Print_Area" localSheetId="4">'c - Zařizovací předměty'!$C$4:$J$76,'c - Zařizovací předměty'!$C$82:$J$101,'c - Zařizovací předměty'!$C$107:$J$140</definedName>
    <definedName name="_xlnm.Print_Titles" localSheetId="4">'c - Zařizovací předměty'!$121:$121</definedName>
    <definedName name="_xlnm._FilterDatabase" localSheetId="5" hidden="1">'D.1.4.a - Zařízení pro vy...'!$C$124:$K$192</definedName>
    <definedName name="_xlnm.Print_Area" localSheetId="5">'D.1.4.a - Zařízení pro vy...'!$C$4:$J$76,'D.1.4.a - Zařízení pro vy...'!$C$82:$J$104,'D.1.4.a - Zařízení pro vy...'!$C$110:$J$192</definedName>
    <definedName name="_xlnm.Print_Titles" localSheetId="5">'D.1.4.a - Zařízení pro vy...'!$124:$124</definedName>
    <definedName name="_xlnm._FilterDatabase" localSheetId="6" hidden="1">'D.1.4.b - Zařízení pro oc...'!$C$124:$K$180</definedName>
    <definedName name="_xlnm.Print_Area" localSheetId="6">'D.1.4.b - Zařízení pro oc...'!$C$4:$J$76,'D.1.4.b - Zařízení pro oc...'!$C$82:$J$104,'D.1.4.b - Zařízení pro oc...'!$C$110:$J$180</definedName>
    <definedName name="_xlnm.Print_Titles" localSheetId="6">'D.1.4.b - Zařízení pro oc...'!$124:$124</definedName>
    <definedName name="_xlnm._FilterDatabase" localSheetId="7" hidden="1">'D.1.4.7 - Elektro'!$C$117:$K$122</definedName>
    <definedName name="_xlnm.Print_Area" localSheetId="7">'D.1.4.7 - Elektro'!$C$4:$J$76,'D.1.4.7 - Elektro'!$C$82:$J$99,'D.1.4.7 - Elektro'!$C$105:$J$122</definedName>
    <definedName name="_xlnm.Print_Titles" localSheetId="7">'D.1.4.7 - Elektro'!$117:$117</definedName>
    <definedName name="_xlnm._FilterDatabase" localSheetId="8" hidden="1">'VRN - Vedlejší rozpočtové...'!$C$119:$K$138</definedName>
    <definedName name="_xlnm.Print_Area" localSheetId="8">'VRN - Vedlejší rozpočtové...'!$C$4:$J$76,'VRN - Vedlejší rozpočtové...'!$C$82:$J$101,'VRN - Vedlejší rozpočtové...'!$C$107:$J$138</definedName>
    <definedName name="_xlnm.Print_Titles" localSheetId="8">'VRN - Vedlejší rozpočtové...'!$119:$119</definedName>
  </definedNames>
  <calcPr/>
</workbook>
</file>

<file path=xl/calcChain.xml><?xml version="1.0" encoding="utf-8"?>
<calcChain xmlns="http://schemas.openxmlformats.org/spreadsheetml/2006/main">
  <c i="9" l="1" r="J37"/>
  <c r="J36"/>
  <c i="1" r="AY104"/>
  <c i="9" r="J35"/>
  <c i="1" r="AX104"/>
  <c i="9" r="BI137"/>
  <c r="BH137"/>
  <c r="BG137"/>
  <c r="BF137"/>
  <c r="T137"/>
  <c r="T136"/>
  <c r="R137"/>
  <c r="R136"/>
  <c r="P137"/>
  <c r="P136"/>
  <c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85"/>
  <c i="8" r="J37"/>
  <c r="J36"/>
  <c i="1" r="AY103"/>
  <c i="8" r="J35"/>
  <c i="1" r="AX103"/>
  <c i="8" r="BI121"/>
  <c r="BH121"/>
  <c r="BG121"/>
  <c r="BF121"/>
  <c r="T121"/>
  <c r="T120"/>
  <c r="T119"/>
  <c r="T118"/>
  <c r="R121"/>
  <c r="R120"/>
  <c r="R119"/>
  <c r="R118"/>
  <c r="P121"/>
  <c r="P120"/>
  <c r="P119"/>
  <c r="P118"/>
  <c i="1" r="AU103"/>
  <c i="8"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108"/>
  <c i="7" r="J39"/>
  <c r="J38"/>
  <c i="1" r="AY102"/>
  <c i="7" r="J37"/>
  <c i="1" r="AX102"/>
  <c i="7"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91"/>
  <c r="E89"/>
  <c r="J26"/>
  <c r="E26"/>
  <c r="J94"/>
  <c r="J25"/>
  <c r="J23"/>
  <c r="E23"/>
  <c r="J93"/>
  <c r="J22"/>
  <c r="J20"/>
  <c r="E20"/>
  <c r="F122"/>
  <c r="J19"/>
  <c r="J17"/>
  <c r="E17"/>
  <c r="F121"/>
  <c r="J16"/>
  <c r="J14"/>
  <c r="J119"/>
  <c r="E7"/>
  <c r="E113"/>
  <c i="6" r="J39"/>
  <c r="J38"/>
  <c i="1" r="AY101"/>
  <c i="6" r="J37"/>
  <c i="1" r="AX101"/>
  <c i="6"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94"/>
  <c r="J19"/>
  <c r="J17"/>
  <c r="E17"/>
  <c r="F93"/>
  <c r="J16"/>
  <c r="J14"/>
  <c r="J119"/>
  <c r="E7"/>
  <c r="E113"/>
  <c i="5" r="J39"/>
  <c r="J38"/>
  <c i="1" r="AY99"/>
  <c i="5" r="J37"/>
  <c i="1" r="AX99"/>
  <c i="5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93"/>
  <c r="J22"/>
  <c r="J20"/>
  <c r="E20"/>
  <c r="F119"/>
  <c r="J19"/>
  <c r="J17"/>
  <c r="E17"/>
  <c r="F118"/>
  <c r="J16"/>
  <c r="J14"/>
  <c r="J116"/>
  <c r="E7"/>
  <c r="E110"/>
  <c i="4" r="J39"/>
  <c r="J38"/>
  <c i="1" r="AY98"/>
  <c i="4" r="J37"/>
  <c i="1" r="AX98"/>
  <c i="4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116"/>
  <c r="E7"/>
  <c r="E85"/>
  <c i="3" r="J39"/>
  <c r="J38"/>
  <c i="1" r="AY97"/>
  <c i="3" r="J37"/>
  <c i="1" r="AX97"/>
  <c i="3"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91"/>
  <c r="E7"/>
  <c r="E111"/>
  <c i="2" r="J37"/>
  <c r="J36"/>
  <c i="1" r="AY95"/>
  <c i="2" r="J35"/>
  <c i="1" r="AX95"/>
  <c i="2"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79"/>
  <c r="BH479"/>
  <c r="BG479"/>
  <c r="BF479"/>
  <c r="T479"/>
  <c r="R479"/>
  <c r="P479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1"/>
  <c r="BH461"/>
  <c r="BG461"/>
  <c r="BF461"/>
  <c r="T461"/>
  <c r="R461"/>
  <c r="P461"/>
  <c r="BI459"/>
  <c r="BH459"/>
  <c r="BG459"/>
  <c r="BF459"/>
  <c r="T459"/>
  <c r="R459"/>
  <c r="P459"/>
  <c r="BI456"/>
  <c r="BH456"/>
  <c r="BG456"/>
  <c r="BF456"/>
  <c r="T456"/>
  <c r="R456"/>
  <c r="P456"/>
  <c r="BI451"/>
  <c r="BH451"/>
  <c r="BG451"/>
  <c r="BF451"/>
  <c r="T451"/>
  <c r="R451"/>
  <c r="P451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7"/>
  <c r="BH437"/>
  <c r="BG437"/>
  <c r="BF437"/>
  <c r="T437"/>
  <c r="R437"/>
  <c r="P437"/>
  <c r="BI435"/>
  <c r="BH435"/>
  <c r="BG435"/>
  <c r="BF435"/>
  <c r="T435"/>
  <c r="R435"/>
  <c r="P435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F128"/>
  <c r="E126"/>
  <c r="F89"/>
  <c r="E87"/>
  <c r="J24"/>
  <c r="E24"/>
  <c r="J131"/>
  <c r="J23"/>
  <c r="J21"/>
  <c r="E21"/>
  <c r="J130"/>
  <c r="J20"/>
  <c r="J18"/>
  <c r="E18"/>
  <c r="F92"/>
  <c r="J17"/>
  <c r="J15"/>
  <c r="E15"/>
  <c r="F130"/>
  <c r="J14"/>
  <c r="J12"/>
  <c r="J128"/>
  <c r="E7"/>
  <c r="E124"/>
  <c i="1" r="L90"/>
  <c r="AM90"/>
  <c r="AM89"/>
  <c r="L89"/>
  <c r="AM87"/>
  <c r="L87"/>
  <c r="L85"/>
  <c r="L84"/>
  <c i="2" r="J505"/>
  <c r="BK503"/>
  <c r="BK501"/>
  <c r="BK498"/>
  <c r="BK492"/>
  <c r="BK490"/>
  <c r="BK488"/>
  <c r="J485"/>
  <c r="BK479"/>
  <c r="BK476"/>
  <c r="BK474"/>
  <c r="BK471"/>
  <c r="BK468"/>
  <c r="BK466"/>
  <c r="BK464"/>
  <c r="BK461"/>
  <c r="BK459"/>
  <c r="BK456"/>
  <c r="BK451"/>
  <c r="BK449"/>
  <c r="J446"/>
  <c r="BK444"/>
  <c r="J442"/>
  <c r="J440"/>
  <c r="BK437"/>
  <c r="BK435"/>
  <c r="BK432"/>
  <c r="J430"/>
  <c r="BK428"/>
  <c r="J426"/>
  <c r="J423"/>
  <c r="BK421"/>
  <c r="J419"/>
  <c r="J417"/>
  <c r="J415"/>
  <c r="J413"/>
  <c r="J410"/>
  <c r="J408"/>
  <c r="J406"/>
  <c r="BK403"/>
  <c r="BK401"/>
  <c r="BK399"/>
  <c r="BK395"/>
  <c r="BK393"/>
  <c r="J391"/>
  <c r="J389"/>
  <c r="BK386"/>
  <c r="J384"/>
  <c r="BK382"/>
  <c r="BK379"/>
  <c r="J377"/>
  <c r="J374"/>
  <c r="BK371"/>
  <c r="BK368"/>
  <c r="J365"/>
  <c r="J363"/>
  <c r="BK360"/>
  <c r="BK358"/>
  <c r="J356"/>
  <c r="BK353"/>
  <c r="BK350"/>
  <c r="BK348"/>
  <c r="BK345"/>
  <c r="J343"/>
  <c r="J340"/>
  <c r="J338"/>
  <c r="J334"/>
  <c r="J332"/>
  <c r="BK329"/>
  <c r="J326"/>
  <c r="BK323"/>
  <c r="J320"/>
  <c r="J317"/>
  <c r="BK314"/>
  <c r="J312"/>
  <c r="J309"/>
  <c r="BK306"/>
  <c r="J301"/>
  <c r="BK298"/>
  <c r="BK293"/>
  <c r="J290"/>
  <c r="J288"/>
  <c r="BK286"/>
  <c r="J283"/>
  <c r="J280"/>
  <c r="J278"/>
  <c r="BK276"/>
  <c r="J273"/>
  <c r="BK271"/>
  <c r="BK269"/>
  <c r="J266"/>
  <c r="J264"/>
  <c r="J261"/>
  <c r="J259"/>
  <c r="J257"/>
  <c r="J255"/>
  <c r="J253"/>
  <c r="J251"/>
  <c r="BK247"/>
  <c r="BK244"/>
  <c r="J241"/>
  <c r="J239"/>
  <c r="BK237"/>
  <c r="J234"/>
  <c r="J232"/>
  <c r="BK230"/>
  <c r="BK228"/>
  <c r="J224"/>
  <c r="J221"/>
  <c r="BK217"/>
  <c r="J206"/>
  <c r="BK203"/>
  <c r="J201"/>
  <c r="BK197"/>
  <c r="BK193"/>
  <c r="J186"/>
  <c r="BK184"/>
  <c r="BK182"/>
  <c r="J177"/>
  <c r="BK175"/>
  <c r="BK171"/>
  <c r="BK169"/>
  <c r="BK167"/>
  <c r="J165"/>
  <c r="BK162"/>
  <c r="BK160"/>
  <c r="J158"/>
  <c r="BK153"/>
  <c r="J151"/>
  <c r="J146"/>
  <c r="J143"/>
  <c r="J140"/>
  <c r="BK137"/>
  <c i="1" r="AS100"/>
  <c r="AS96"/>
  <c i="2" r="BK505"/>
  <c r="J503"/>
  <c r="J501"/>
  <c r="J498"/>
  <c r="J492"/>
  <c r="J490"/>
  <c r="J488"/>
  <c r="BK485"/>
  <c r="J479"/>
  <c r="J476"/>
  <c r="J474"/>
  <c r="J471"/>
  <c r="J468"/>
  <c r="J466"/>
  <c r="J464"/>
  <c r="J461"/>
  <c r="J459"/>
  <c r="J456"/>
  <c r="J451"/>
  <c r="J449"/>
  <c r="BK446"/>
  <c r="J444"/>
  <c r="BK442"/>
  <c r="BK440"/>
  <c r="J437"/>
  <c r="J435"/>
  <c r="J432"/>
  <c r="BK430"/>
  <c r="J428"/>
  <c r="BK426"/>
  <c r="BK423"/>
  <c r="J421"/>
  <c r="BK419"/>
  <c r="BK417"/>
  <c r="BK415"/>
  <c r="BK413"/>
  <c r="BK410"/>
  <c r="BK408"/>
  <c r="BK406"/>
  <c r="J403"/>
  <c r="J401"/>
  <c r="J399"/>
  <c r="J395"/>
  <c r="J393"/>
  <c r="BK391"/>
  <c r="BK389"/>
  <c r="J386"/>
  <c r="BK384"/>
  <c r="J382"/>
  <c r="J379"/>
  <c r="BK377"/>
  <c r="BK374"/>
  <c r="J371"/>
  <c r="J368"/>
  <c r="BK365"/>
  <c r="BK363"/>
  <c r="J360"/>
  <c r="J358"/>
  <c r="BK356"/>
  <c r="J353"/>
  <c r="J350"/>
  <c r="J348"/>
  <c r="J345"/>
  <c r="BK343"/>
  <c r="BK340"/>
  <c r="BK338"/>
  <c r="BK334"/>
  <c r="BK332"/>
  <c r="J329"/>
  <c r="BK326"/>
  <c r="J323"/>
  <c r="BK320"/>
  <c r="BK317"/>
  <c r="J314"/>
  <c r="BK312"/>
  <c r="BK309"/>
  <c r="J306"/>
  <c r="BK301"/>
  <c r="J298"/>
  <c r="J293"/>
  <c r="BK290"/>
  <c r="BK288"/>
  <c r="J286"/>
  <c r="BK283"/>
  <c r="BK280"/>
  <c r="BK278"/>
  <c r="J276"/>
  <c r="BK273"/>
  <c r="J271"/>
  <c r="J269"/>
  <c r="BK266"/>
  <c r="BK264"/>
  <c r="BK261"/>
  <c r="BK259"/>
  <c r="BK257"/>
  <c r="BK255"/>
  <c r="BK253"/>
  <c r="BK251"/>
  <c r="J247"/>
  <c r="J244"/>
  <c r="BK241"/>
  <c r="BK239"/>
  <c r="J237"/>
  <c r="BK234"/>
  <c r="BK232"/>
  <c r="J230"/>
  <c r="J228"/>
  <c r="BK224"/>
  <c r="BK221"/>
  <c r="J217"/>
  <c r="BK206"/>
  <c r="J203"/>
  <c r="BK201"/>
  <c r="J197"/>
  <c r="J193"/>
  <c r="BK186"/>
  <c r="J184"/>
  <c r="J182"/>
  <c r="BK177"/>
  <c r="J175"/>
  <c r="J171"/>
  <c r="J169"/>
  <c r="J167"/>
  <c r="BK165"/>
  <c r="J162"/>
  <c r="J160"/>
  <c r="BK158"/>
  <c r="J153"/>
  <c r="BK151"/>
  <c r="BK146"/>
  <c r="BK143"/>
  <c r="BK140"/>
  <c r="J137"/>
  <c i="3" r="BK177"/>
  <c r="J175"/>
  <c r="BK172"/>
  <c r="BK170"/>
  <c r="J168"/>
  <c r="J166"/>
  <c r="J164"/>
  <c r="J162"/>
  <c r="BK160"/>
  <c r="J158"/>
  <c r="J156"/>
  <c r="BK154"/>
  <c r="BK152"/>
  <c r="J150"/>
  <c r="J148"/>
  <c r="BK146"/>
  <c r="J144"/>
  <c r="BK142"/>
  <c r="BK140"/>
  <c r="BK138"/>
  <c r="BK136"/>
  <c r="BK134"/>
  <c r="BK132"/>
  <c r="J130"/>
  <c r="J128"/>
  <c r="BK126"/>
  <c r="J177"/>
  <c r="BK175"/>
  <c r="J172"/>
  <c r="J170"/>
  <c r="BK168"/>
  <c r="BK166"/>
  <c r="BK164"/>
  <c r="BK162"/>
  <c r="J160"/>
  <c r="BK158"/>
  <c r="BK156"/>
  <c r="J154"/>
  <c r="J152"/>
  <c r="BK150"/>
  <c r="BK148"/>
  <c r="J146"/>
  <c r="BK144"/>
  <c r="J142"/>
  <c r="J140"/>
  <c r="J138"/>
  <c r="J136"/>
  <c r="J134"/>
  <c r="J132"/>
  <c r="BK130"/>
  <c r="BK128"/>
  <c r="J126"/>
  <c i="4" r="BK159"/>
  <c r="BK157"/>
  <c r="J155"/>
  <c r="J153"/>
  <c r="J151"/>
  <c r="J149"/>
  <c r="J147"/>
  <c r="BK145"/>
  <c r="BK143"/>
  <c r="J141"/>
  <c r="BK139"/>
  <c r="BK137"/>
  <c r="J135"/>
  <c r="BK133"/>
  <c r="J131"/>
  <c r="J129"/>
  <c r="BK127"/>
  <c r="BK125"/>
  <c r="J159"/>
  <c r="J157"/>
  <c r="BK155"/>
  <c r="BK153"/>
  <c r="BK151"/>
  <c r="BK149"/>
  <c r="BK147"/>
  <c r="J145"/>
  <c r="J143"/>
  <c r="BK141"/>
  <c r="J139"/>
  <c r="J137"/>
  <c r="BK135"/>
  <c r="J133"/>
  <c r="BK131"/>
  <c r="BK129"/>
  <c r="J127"/>
  <c r="J125"/>
  <c i="5" r="BK139"/>
  <c r="J137"/>
  <c r="BK135"/>
  <c r="J133"/>
  <c r="BK131"/>
  <c r="J129"/>
  <c r="BK127"/>
  <c r="J125"/>
  <c r="J139"/>
  <c r="BK137"/>
  <c r="J135"/>
  <c r="BK133"/>
  <c r="J131"/>
  <c r="BK129"/>
  <c r="J127"/>
  <c r="BK125"/>
  <c i="6" r="J191"/>
  <c r="BK189"/>
  <c r="BK186"/>
  <c r="J186"/>
  <c r="BK184"/>
  <c r="J182"/>
  <c r="J178"/>
  <c r="J176"/>
  <c r="BK174"/>
  <c r="J172"/>
  <c r="J170"/>
  <c r="BK168"/>
  <c r="BK166"/>
  <c r="J164"/>
  <c r="BK161"/>
  <c r="J159"/>
  <c r="BK157"/>
  <c r="J155"/>
  <c r="BK153"/>
  <c r="J151"/>
  <c r="BK149"/>
  <c r="BK147"/>
  <c r="J145"/>
  <c r="BK142"/>
  <c r="BK140"/>
  <c r="BK138"/>
  <c r="J136"/>
  <c r="BK132"/>
  <c r="J130"/>
  <c r="BK128"/>
  <c r="BK191"/>
  <c r="J189"/>
  <c r="J184"/>
  <c r="BK182"/>
  <c r="BK180"/>
  <c r="J180"/>
  <c r="BK178"/>
  <c r="BK176"/>
  <c r="J174"/>
  <c r="BK172"/>
  <c r="BK170"/>
  <c r="J168"/>
  <c r="J166"/>
  <c r="BK164"/>
  <c r="J161"/>
  <c r="BK159"/>
  <c r="J157"/>
  <c r="BK155"/>
  <c r="J153"/>
  <c r="BK151"/>
  <c r="J149"/>
  <c r="J147"/>
  <c r="BK145"/>
  <c r="J142"/>
  <c r="J140"/>
  <c r="J138"/>
  <c r="BK136"/>
  <c r="J132"/>
  <c r="BK130"/>
  <c r="J128"/>
  <c i="7" r="J172"/>
  <c r="BK170"/>
  <c r="BK168"/>
  <c r="J166"/>
  <c r="J163"/>
  <c r="J161"/>
  <c r="J159"/>
  <c r="BK156"/>
  <c r="J154"/>
  <c r="BK152"/>
  <c r="BK150"/>
  <c r="J148"/>
  <c r="J146"/>
  <c r="J144"/>
  <c r="BK142"/>
  <c r="BK140"/>
  <c r="BK138"/>
  <c r="BK136"/>
  <c r="J134"/>
  <c r="BK132"/>
  <c r="J130"/>
  <c r="BK128"/>
  <c r="BK179"/>
  <c r="J179"/>
  <c r="BK177"/>
  <c r="J177"/>
  <c r="BK174"/>
  <c r="J174"/>
  <c r="BK172"/>
  <c r="J170"/>
  <c r="J168"/>
  <c r="BK166"/>
  <c r="BK163"/>
  <c r="BK161"/>
  <c r="BK159"/>
  <c r="J156"/>
  <c r="BK154"/>
  <c r="J152"/>
  <c r="J150"/>
  <c r="BK148"/>
  <c r="BK146"/>
  <c r="BK144"/>
  <c r="J142"/>
  <c r="J140"/>
  <c r="J138"/>
  <c r="J136"/>
  <c r="BK134"/>
  <c r="J132"/>
  <c r="BK130"/>
  <c r="J128"/>
  <c i="8" r="J121"/>
  <c r="BK121"/>
  <c r="F37"/>
  <c i="1" r="BD103"/>
  <c i="8" r="F36"/>
  <c i="1" r="BC103"/>
  <c i="8" r="F34"/>
  <c i="1" r="BA103"/>
  <c i="8" r="F35"/>
  <c i="1" r="BB103"/>
  <c i="9" r="J137"/>
  <c r="J133"/>
  <c r="J130"/>
  <c r="BK128"/>
  <c r="J128"/>
  <c r="J126"/>
  <c r="BK123"/>
  <c r="BK137"/>
  <c r="BK133"/>
  <c r="BK130"/>
  <c r="BK126"/>
  <c r="J123"/>
  <c i="2" l="1" r="P136"/>
  <c r="T136"/>
  <c r="P150"/>
  <c r="T150"/>
  <c r="P174"/>
  <c r="T174"/>
  <c r="P236"/>
  <c r="T236"/>
  <c r="P250"/>
  <c r="T250"/>
  <c r="P263"/>
  <c r="T263"/>
  <c r="R268"/>
  <c r="BK275"/>
  <c r="J275"/>
  <c r="J107"/>
  <c r="R275"/>
  <c r="BK316"/>
  <c r="J316"/>
  <c r="J108"/>
  <c r="R316"/>
  <c r="BK388"/>
  <c r="J388"/>
  <c r="J109"/>
  <c r="R388"/>
  <c r="BK412"/>
  <c r="J412"/>
  <c r="J110"/>
  <c r="R412"/>
  <c r="BK439"/>
  <c r="J439"/>
  <c r="J111"/>
  <c r="T439"/>
  <c r="P463"/>
  <c r="T463"/>
  <c r="P473"/>
  <c r="T473"/>
  <c r="P497"/>
  <c r="T497"/>
  <c i="3" r="P125"/>
  <c r="T125"/>
  <c r="P174"/>
  <c r="T174"/>
  <c i="4" r="BK124"/>
  <c r="J124"/>
  <c r="J100"/>
  <c r="T124"/>
  <c r="T123"/>
  <c r="T122"/>
  <c i="5" r="P124"/>
  <c r="P123"/>
  <c r="P122"/>
  <c i="1" r="AU99"/>
  <c i="5" r="R124"/>
  <c r="R123"/>
  <c r="R122"/>
  <c i="6" r="P127"/>
  <c r="T127"/>
  <c r="P144"/>
  <c r="T144"/>
  <c r="P163"/>
  <c r="R163"/>
  <c r="P188"/>
  <c r="R188"/>
  <c i="7" r="BK127"/>
  <c r="J127"/>
  <c r="J100"/>
  <c r="T127"/>
  <c r="P158"/>
  <c r="T158"/>
  <c r="P165"/>
  <c r="T165"/>
  <c r="P176"/>
  <c r="T176"/>
  <c i="9" r="BK122"/>
  <c r="R122"/>
  <c r="R121"/>
  <c r="R120"/>
  <c i="2" r="BK136"/>
  <c r="J136"/>
  <c r="J98"/>
  <c r="R136"/>
  <c r="BK150"/>
  <c r="J150"/>
  <c r="J99"/>
  <c r="R150"/>
  <c r="BK174"/>
  <c r="J174"/>
  <c r="J100"/>
  <c r="R174"/>
  <c r="BK236"/>
  <c r="J236"/>
  <c r="J101"/>
  <c r="R236"/>
  <c r="BK250"/>
  <c r="J250"/>
  <c r="J104"/>
  <c r="R250"/>
  <c r="BK263"/>
  <c r="J263"/>
  <c r="J105"/>
  <c r="R263"/>
  <c r="BK268"/>
  <c r="J268"/>
  <c r="J106"/>
  <c r="P268"/>
  <c r="T268"/>
  <c r="P275"/>
  <c r="T275"/>
  <c r="P316"/>
  <c r="T316"/>
  <c r="P388"/>
  <c r="T388"/>
  <c r="P412"/>
  <c r="T412"/>
  <c r="P439"/>
  <c r="R439"/>
  <c r="BK463"/>
  <c r="J463"/>
  <c r="J112"/>
  <c r="R463"/>
  <c r="BK473"/>
  <c r="J473"/>
  <c r="J113"/>
  <c r="R473"/>
  <c r="BK497"/>
  <c r="J497"/>
  <c r="J114"/>
  <c r="R497"/>
  <c i="3" r="BK125"/>
  <c r="J125"/>
  <c r="J100"/>
  <c r="R125"/>
  <c r="BK174"/>
  <c r="J174"/>
  <c r="J101"/>
  <c r="R174"/>
  <c i="4" r="P124"/>
  <c r="P123"/>
  <c r="P122"/>
  <c i="1" r="AU98"/>
  <c i="4" r="R124"/>
  <c r="R123"/>
  <c r="R122"/>
  <c i="5" r="BK124"/>
  <c r="J124"/>
  <c r="J100"/>
  <c r="T124"/>
  <c r="T123"/>
  <c r="T122"/>
  <c i="6" r="BK127"/>
  <c r="J127"/>
  <c r="J100"/>
  <c r="R127"/>
  <c r="BK144"/>
  <c r="J144"/>
  <c r="J101"/>
  <c r="R144"/>
  <c r="BK163"/>
  <c r="J163"/>
  <c r="J102"/>
  <c r="T163"/>
  <c r="BK188"/>
  <c r="J188"/>
  <c r="J103"/>
  <c r="T188"/>
  <c i="7" r="P127"/>
  <c r="P126"/>
  <c r="P125"/>
  <c i="1" r="AU102"/>
  <c i="7" r="R127"/>
  <c r="BK158"/>
  <c r="J158"/>
  <c r="J101"/>
  <c r="R158"/>
  <c r="BK165"/>
  <c r="J165"/>
  <c r="J102"/>
  <c r="R165"/>
  <c r="BK176"/>
  <c r="J176"/>
  <c r="J103"/>
  <c r="R176"/>
  <c i="9" r="P122"/>
  <c r="P121"/>
  <c r="P120"/>
  <c i="1" r="AU104"/>
  <c i="9" r="T122"/>
  <c r="T121"/>
  <c r="T120"/>
  <c i="8" r="BK120"/>
  <c r="J120"/>
  <c r="J98"/>
  <c i="9" r="BK132"/>
  <c r="J132"/>
  <c r="J99"/>
  <c i="2" r="BK246"/>
  <c r="J246"/>
  <c r="J102"/>
  <c i="9" r="BK136"/>
  <c r="J136"/>
  <c r="J100"/>
  <c r="F91"/>
  <c r="F92"/>
  <c r="E110"/>
  <c r="J114"/>
  <c r="J116"/>
  <c r="J117"/>
  <c r="BE123"/>
  <c r="BE126"/>
  <c r="BE128"/>
  <c r="BE133"/>
  <c r="BE137"/>
  <c r="BE130"/>
  <c i="8" r="J89"/>
  <c r="J91"/>
  <c r="J92"/>
  <c r="F114"/>
  <c r="BE121"/>
  <c r="E85"/>
  <c r="F92"/>
  <c i="7" r="E85"/>
  <c r="J91"/>
  <c r="F93"/>
  <c r="F94"/>
  <c r="J121"/>
  <c r="J122"/>
  <c r="BE128"/>
  <c r="BE132"/>
  <c r="BE134"/>
  <c r="BE142"/>
  <c r="BE152"/>
  <c r="BE159"/>
  <c r="BE161"/>
  <c r="BE163"/>
  <c r="BE168"/>
  <c r="BE174"/>
  <c r="BE177"/>
  <c r="BE179"/>
  <c r="BE130"/>
  <c r="BE136"/>
  <c r="BE138"/>
  <c r="BE140"/>
  <c r="BE144"/>
  <c r="BE146"/>
  <c r="BE148"/>
  <c r="BE150"/>
  <c r="BE154"/>
  <c r="BE156"/>
  <c r="BE166"/>
  <c r="BE170"/>
  <c r="BE172"/>
  <c i="6" r="E85"/>
  <c r="J91"/>
  <c r="J93"/>
  <c r="J94"/>
  <c r="F121"/>
  <c r="F122"/>
  <c r="BE128"/>
  <c r="BE132"/>
  <c r="BE138"/>
  <c r="BE153"/>
  <c r="BE157"/>
  <c r="BE161"/>
  <c r="BE168"/>
  <c r="BE174"/>
  <c r="BE176"/>
  <c r="BE180"/>
  <c r="BE184"/>
  <c r="BE186"/>
  <c r="BE189"/>
  <c r="BE130"/>
  <c r="BE136"/>
  <c r="BE140"/>
  <c r="BE142"/>
  <c r="BE145"/>
  <c r="BE147"/>
  <c r="BE149"/>
  <c r="BE151"/>
  <c r="BE155"/>
  <c r="BE159"/>
  <c r="BE164"/>
  <c r="BE166"/>
  <c r="BE170"/>
  <c r="BE172"/>
  <c r="BE178"/>
  <c r="BE182"/>
  <c r="BE191"/>
  <c i="5" r="F93"/>
  <c r="F94"/>
  <c r="J94"/>
  <c r="J118"/>
  <c r="BE125"/>
  <c r="BE127"/>
  <c r="BE131"/>
  <c r="BE133"/>
  <c r="BE135"/>
  <c r="BE139"/>
  <c r="E85"/>
  <c r="J91"/>
  <c r="BE129"/>
  <c r="BE137"/>
  <c i="4" r="J91"/>
  <c r="F93"/>
  <c r="F94"/>
  <c r="E110"/>
  <c r="BE127"/>
  <c r="BE129"/>
  <c r="BE133"/>
  <c r="BE139"/>
  <c r="BE145"/>
  <c r="BE147"/>
  <c r="BE149"/>
  <c r="BE151"/>
  <c r="BE153"/>
  <c r="BE157"/>
  <c r="J93"/>
  <c r="J94"/>
  <c r="BE125"/>
  <c r="BE131"/>
  <c r="BE135"/>
  <c r="BE137"/>
  <c r="BE141"/>
  <c r="BE143"/>
  <c r="BE155"/>
  <c r="BE159"/>
  <c i="3" r="E85"/>
  <c r="J93"/>
  <c r="J94"/>
  <c r="J117"/>
  <c r="BE126"/>
  <c r="BE128"/>
  <c r="BE142"/>
  <c r="BE148"/>
  <c r="BE150"/>
  <c r="BE156"/>
  <c r="BE160"/>
  <c r="BE162"/>
  <c r="BE164"/>
  <c r="BE166"/>
  <c r="BE172"/>
  <c r="BE175"/>
  <c r="BE177"/>
  <c r="F93"/>
  <c r="F94"/>
  <c r="BE130"/>
  <c r="BE132"/>
  <c r="BE134"/>
  <c r="BE136"/>
  <c r="BE138"/>
  <c r="BE140"/>
  <c r="BE144"/>
  <c r="BE146"/>
  <c r="BE152"/>
  <c r="BE154"/>
  <c r="BE158"/>
  <c r="BE168"/>
  <c r="BE170"/>
  <c i="2" r="F91"/>
  <c r="J92"/>
  <c r="F131"/>
  <c r="BE140"/>
  <c r="BE153"/>
  <c r="BE162"/>
  <c r="BE167"/>
  <c r="BE175"/>
  <c r="BE193"/>
  <c r="BE203"/>
  <c r="BE221"/>
  <c r="BE230"/>
  <c r="BE234"/>
  <c r="BE237"/>
  <c r="BE239"/>
  <c r="BE244"/>
  <c r="BE247"/>
  <c r="BE253"/>
  <c r="BE255"/>
  <c r="BE259"/>
  <c r="BE261"/>
  <c r="BE264"/>
  <c r="BE280"/>
  <c r="BE283"/>
  <c r="BE286"/>
  <c r="BE288"/>
  <c r="BE293"/>
  <c r="BE301"/>
  <c r="BE306"/>
  <c r="BE309"/>
  <c r="BE317"/>
  <c r="BE323"/>
  <c r="BE326"/>
  <c r="BE334"/>
  <c r="BE338"/>
  <c r="BE340"/>
  <c r="BE343"/>
  <c r="BE353"/>
  <c r="BE360"/>
  <c r="BE374"/>
  <c r="BE377"/>
  <c r="BE382"/>
  <c r="BE386"/>
  <c r="BE389"/>
  <c r="BE391"/>
  <c r="BE395"/>
  <c r="BE403"/>
  <c r="BE406"/>
  <c r="BE408"/>
  <c r="BE415"/>
  <c r="BE417"/>
  <c r="BE421"/>
  <c r="BE423"/>
  <c r="BE428"/>
  <c r="BE437"/>
  <c r="BE440"/>
  <c r="BE444"/>
  <c r="BE461"/>
  <c r="BE466"/>
  <c r="BE479"/>
  <c r="BE488"/>
  <c r="BE492"/>
  <c r="BE498"/>
  <c r="BE501"/>
  <c r="BE505"/>
  <c r="E85"/>
  <c r="J89"/>
  <c r="J91"/>
  <c r="BE137"/>
  <c r="BE143"/>
  <c r="BE146"/>
  <c r="BE151"/>
  <c r="BE158"/>
  <c r="BE160"/>
  <c r="BE165"/>
  <c r="BE169"/>
  <c r="BE171"/>
  <c r="BE177"/>
  <c r="BE182"/>
  <c r="BE184"/>
  <c r="BE186"/>
  <c r="BE197"/>
  <c r="BE201"/>
  <c r="BE206"/>
  <c r="BE217"/>
  <c r="BE224"/>
  <c r="BE228"/>
  <c r="BE232"/>
  <c r="BE241"/>
  <c r="BE251"/>
  <c r="BE257"/>
  <c r="BE266"/>
  <c r="BE269"/>
  <c r="BE271"/>
  <c r="BE273"/>
  <c r="BE276"/>
  <c r="BE278"/>
  <c r="BE290"/>
  <c r="BE298"/>
  <c r="BE312"/>
  <c r="BE314"/>
  <c r="BE320"/>
  <c r="BE329"/>
  <c r="BE332"/>
  <c r="BE345"/>
  <c r="BE348"/>
  <c r="BE350"/>
  <c r="BE356"/>
  <c r="BE358"/>
  <c r="BE363"/>
  <c r="BE365"/>
  <c r="BE368"/>
  <c r="BE371"/>
  <c r="BE379"/>
  <c r="BE384"/>
  <c r="BE393"/>
  <c r="BE399"/>
  <c r="BE401"/>
  <c r="BE410"/>
  <c r="BE413"/>
  <c r="BE419"/>
  <c r="BE426"/>
  <c r="BE430"/>
  <c r="BE432"/>
  <c r="BE435"/>
  <c r="BE442"/>
  <c r="BE446"/>
  <c r="BE449"/>
  <c r="BE451"/>
  <c r="BE456"/>
  <c r="BE459"/>
  <c r="BE464"/>
  <c r="BE468"/>
  <c r="BE471"/>
  <c r="BE474"/>
  <c r="BE476"/>
  <c r="BE485"/>
  <c r="BE490"/>
  <c r="BE503"/>
  <c r="F34"/>
  <c i="1" r="BA95"/>
  <c r="AS94"/>
  <c i="2" r="J34"/>
  <c i="1" r="AW95"/>
  <c i="2" r="F36"/>
  <c i="1" r="BC95"/>
  <c i="3" r="F38"/>
  <c i="1" r="BC97"/>
  <c i="3" r="F37"/>
  <c i="1" r="BB97"/>
  <c i="4" r="F39"/>
  <c i="1" r="BD98"/>
  <c i="4" r="J36"/>
  <c i="1" r="AW98"/>
  <c i="5" r="F36"/>
  <c i="1" r="BA99"/>
  <c i="5" r="F39"/>
  <c i="1" r="BD99"/>
  <c i="5" r="F38"/>
  <c i="1" r="BC99"/>
  <c i="6" r="J36"/>
  <c i="1" r="AW101"/>
  <c i="6" r="F38"/>
  <c i="1" r="BC101"/>
  <c i="6" r="F39"/>
  <c i="1" r="BD101"/>
  <c i="7" r="F37"/>
  <c i="1" r="BB102"/>
  <c i="7" r="J36"/>
  <c i="1" r="AW102"/>
  <c i="8" r="J34"/>
  <c i="1" r="AW103"/>
  <c i="8" r="F33"/>
  <c i="1" r="AZ103"/>
  <c i="9" r="F36"/>
  <c i="1" r="BC104"/>
  <c i="9" r="F35"/>
  <c i="1" r="BB104"/>
  <c i="2" r="F35"/>
  <c i="1" r="BB95"/>
  <c i="2" r="F37"/>
  <c i="1" r="BD95"/>
  <c i="3" r="J36"/>
  <c i="1" r="AW97"/>
  <c i="3" r="F36"/>
  <c i="1" r="BA97"/>
  <c i="3" r="F39"/>
  <c i="1" r="BD97"/>
  <c i="4" r="F36"/>
  <c i="1" r="BA98"/>
  <c i="4" r="F37"/>
  <c i="1" r="BB98"/>
  <c i="4" r="F38"/>
  <c i="1" r="BC98"/>
  <c i="5" r="F37"/>
  <c i="1" r="BB99"/>
  <c i="5" r="J36"/>
  <c i="1" r="AW99"/>
  <c i="6" r="F36"/>
  <c i="1" r="BA101"/>
  <c i="6" r="F37"/>
  <c i="1" r="BB101"/>
  <c i="7" r="F36"/>
  <c i="1" r="BA102"/>
  <c i="7" r="F39"/>
  <c i="1" r="BD102"/>
  <c i="7" r="F38"/>
  <c i="1" r="BC102"/>
  <c i="9" r="F34"/>
  <c i="1" r="BA104"/>
  <c i="9" r="F37"/>
  <c i="1" r="BD104"/>
  <c i="9" r="J34"/>
  <c i="1" r="AW104"/>
  <c i="7" l="1" r="R126"/>
  <c r="R125"/>
  <c i="2" r="R249"/>
  <c i="6" r="T126"/>
  <c r="T125"/>
  <c i="3" r="T124"/>
  <c r="T123"/>
  <c i="2" r="T249"/>
  <c r="T135"/>
  <c r="T134"/>
  <c i="6" r="R126"/>
  <c r="R125"/>
  <c i="3" r="R124"/>
  <c r="R123"/>
  <c i="2" r="R135"/>
  <c r="R134"/>
  <c i="9" r="BK121"/>
  <c r="J121"/>
  <c r="J97"/>
  <c i="7" r="T126"/>
  <c r="T125"/>
  <c i="6" r="P126"/>
  <c r="P125"/>
  <c i="1" r="AU101"/>
  <c i="3" r="P124"/>
  <c r="P123"/>
  <c i="1" r="AU97"/>
  <c i="2" r="P249"/>
  <c r="P135"/>
  <c r="P134"/>
  <c i="1" r="AU95"/>
  <c i="2" r="BK135"/>
  <c r="J135"/>
  <c r="J97"/>
  <c i="4" r="BK123"/>
  <c r="J123"/>
  <c r="J99"/>
  <c i="5" r="BK123"/>
  <c r="J123"/>
  <c r="J99"/>
  <c i="6" r="BK126"/>
  <c r="J126"/>
  <c r="J99"/>
  <c i="7" r="BK126"/>
  <c r="J126"/>
  <c r="J99"/>
  <c i="8" r="BK119"/>
  <c r="J119"/>
  <c r="J97"/>
  <c i="9" r="J122"/>
  <c r="J98"/>
  <c i="2" r="BK249"/>
  <c r="J249"/>
  <c r="J103"/>
  <c i="3" r="BK124"/>
  <c r="J124"/>
  <c r="J99"/>
  <c i="1" r="AU96"/>
  <c i="2" r="J33"/>
  <c i="1" r="AV95"/>
  <c r="AT95"/>
  <c i="3" r="F35"/>
  <c i="1" r="AZ97"/>
  <c i="4" r="J35"/>
  <c i="1" r="AV98"/>
  <c r="AT98"/>
  <c i="5" r="J35"/>
  <c i="1" r="AV99"/>
  <c r="AT99"/>
  <c r="BC96"/>
  <c r="AY96"/>
  <c r="BA96"/>
  <c r="AW96"/>
  <c i="6" r="J35"/>
  <c i="1" r="AV101"/>
  <c r="AT101"/>
  <c r="BB100"/>
  <c r="AX100"/>
  <c r="BA100"/>
  <c r="AW100"/>
  <c i="7" r="J35"/>
  <c i="1" r="AV102"/>
  <c r="AT102"/>
  <c i="9" r="F33"/>
  <c i="1" r="AZ104"/>
  <c r="AU100"/>
  <c i="2" r="F33"/>
  <c i="1" r="AZ95"/>
  <c i="3" r="J35"/>
  <c i="1" r="AV97"/>
  <c r="AT97"/>
  <c i="4" r="F35"/>
  <c i="1" r="AZ98"/>
  <c i="5" r="F35"/>
  <c i="1" r="AZ99"/>
  <c r="BD96"/>
  <c r="BB96"/>
  <c r="AX96"/>
  <c i="6" r="F35"/>
  <c i="1" r="AZ101"/>
  <c r="BD100"/>
  <c r="BC100"/>
  <c r="AY100"/>
  <c i="7" r="F35"/>
  <c i="1" r="AZ102"/>
  <c i="8" r="J33"/>
  <c i="1" r="AV103"/>
  <c r="AT103"/>
  <c i="9" r="J33"/>
  <c i="1" r="AV104"/>
  <c r="AT104"/>
  <c i="5" l="1" r="BK122"/>
  <c r="J122"/>
  <c r="J98"/>
  <c i="7" r="BK125"/>
  <c r="J125"/>
  <c i="2" r="BK134"/>
  <c r="J134"/>
  <c r="J96"/>
  <c i="3" r="BK123"/>
  <c r="J123"/>
  <c r="J98"/>
  <c i="4" r="BK122"/>
  <c r="J122"/>
  <c i="6" r="BK125"/>
  <c r="J125"/>
  <c i="8" r="BK118"/>
  <c r="J118"/>
  <c r="J96"/>
  <c i="9" r="BK120"/>
  <c r="J120"/>
  <c r="J96"/>
  <c i="1" r="AU94"/>
  <c i="7" r="J32"/>
  <c i="1" r="AG102"/>
  <c i="6" r="J32"/>
  <c i="1" r="AG101"/>
  <c r="AZ96"/>
  <c r="AV96"/>
  <c r="AT96"/>
  <c r="BB94"/>
  <c r="W31"/>
  <c r="BC94"/>
  <c r="W32"/>
  <c r="BA94"/>
  <c r="W30"/>
  <c i="4" r="J32"/>
  <c i="1" r="AG98"/>
  <c r="AZ100"/>
  <c r="AV100"/>
  <c r="AT100"/>
  <c r="BD94"/>
  <c r="W33"/>
  <c i="4" l="1" r="J41"/>
  <c i="6" r="J41"/>
  <c i="7" r="J41"/>
  <c i="4" r="J98"/>
  <c i="7" r="J98"/>
  <c i="6" r="J98"/>
  <c i="1" r="AN98"/>
  <c r="AN101"/>
  <c r="AN102"/>
  <c r="AG100"/>
  <c i="2" r="J30"/>
  <c i="1" r="AG95"/>
  <c i="3" r="J32"/>
  <c i="1" r="AG97"/>
  <c r="AZ94"/>
  <c r="W29"/>
  <c r="AW94"/>
  <c r="AK30"/>
  <c r="AY94"/>
  <c i="5" r="J32"/>
  <c i="1" r="AG99"/>
  <c i="9" r="J30"/>
  <c i="1" r="AG104"/>
  <c i="8" r="J30"/>
  <c i="1" r="AG103"/>
  <c r="AX94"/>
  <c i="3" l="1" r="J41"/>
  <c i="5" r="J41"/>
  <c i="2" r="J39"/>
  <c i="8" r="J39"/>
  <c i="9" r="J39"/>
  <c i="1" r="AN95"/>
  <c r="AN99"/>
  <c r="AN97"/>
  <c r="AN103"/>
  <c r="AN104"/>
  <c r="AN100"/>
  <c r="AG96"/>
  <c r="AV94"/>
  <c r="AK29"/>
  <c l="1"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<sst xmlns="http://schemas.openxmlformats.org/spreadsheetml/2006/main">
  <si>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</si>
  <si>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</si>
  <si>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</si>
  <si>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</si>
  <si>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</si>
  <si>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{21b560a6-ec2d-4781-b8e3-9720c82d5bc1}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</si>
  <si>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</si>
  <si>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</si>
  <si>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</si>
  <si>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</si>
  <si>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</si>
  <si>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</si>
  <si>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</si>
  <si>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</si>
  <si>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44-69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</si>
  <si>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</si>
  <si>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</si>
  <si>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DC Veská - rek. L. křídla 2. NP</t>
  </si>
  <si>
    <t>KSO:</t>
  </si>
  <si>
    <t>CC-CZ:</t>
  </si>
  <si>
    <t>Místo:</t>
  </si>
  <si>
    <t xml:space="preserve"> </t>
  </si>
  <si>
    <t>Datum:</t>
  </si>
  <si>
    <t>5. 10. 2022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</si>
  <si>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</si>
  <si>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</si>
  <si>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</si>
  <si>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</si>
  <si>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</si>
  <si>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</si>
  <si>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</si>
  <si>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</si>
  <si>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</si>
  <si>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Ceník ÚRS 1/2022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</si>
  <si>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</si>
  <si>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</si>
  <si>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</si>
  <si>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</si>
  <si>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</si>
  <si>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</si>
  <si>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</si>
  <si>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</si>
  <si>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</si>
  <si>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</si>
  <si>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</si>
  <si>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</si>
  <si>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</si>
  <si>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</si>
  <si>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</si>
  <si>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</si>
  <si>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</si>
  <si>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</si>
  <si>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</si>
  <si>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</si>
  <si>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</si>
  <si>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</si>
  <si>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</si>
  <si>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</si>
  <si>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</si>
  <si>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</si>
  <si>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</si>
  <si>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</si>
  <si>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</si>
  <si>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</si>
  <si>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</si>
  <si>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</si>
  <si>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</si>
  <si>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</si>
  <si>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</si>
  <si>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</si>
  <si>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</si>
  <si>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</si>
  <si>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</si>
  <si>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</si>
  <si>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</si>
  <si>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</si>
  <si>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</si>
  <si>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</si>
  <si>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</si>
  <si>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</si>
  <si>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ASŘ</t>
  </si>
  <si>
    <t>STA</t>
  </si>
  <si>
    <t>1</t>
  </si>
  <si>
    <t>{f9881d97-1802-4e83-aa76-63b73156fa94}</t>
  </si>
  <si>
    <t>2</t>
  </si>
  <si>
    <t>D.1.4.1</t>
  </si>
  <si>
    <t>ZTI</t>
  </si>
  <si>
    <t>{be4ce964-508a-425a-a8dc-ff081eb3ab30}</t>
  </si>
  <si>
    <t>a</t>
  </si>
  <si>
    <t>Vnitřní kanalizace</t>
  </si>
  <si>
    <t>Soupis</t>
  </si>
  <si>
    <t>{d7f9564f-140a-438a-9240-823536a4ba65}</t>
  </si>
  <si>
    <t>b</t>
  </si>
  <si>
    <t>Vnitřní vodovod</t>
  </si>
  <si>
    <t>{04b7236f-d432-4b79-8ae7-b5641ab40f29}</t>
  </si>
  <si>
    <t>c</t>
  </si>
  <si>
    <t>Zařizovací předměty</t>
  </si>
  <si>
    <t>{1f0625f5-9c54-4e68-a002-2ade9b930045}</t>
  </si>
  <si>
    <t>D.1.4.2</t>
  </si>
  <si>
    <t>VZT, CHL</t>
  </si>
  <si>
    <t>{c0c81b04-f5fd-4171-a42b-5af05daf190d}</t>
  </si>
  <si>
    <t>D.1.4.a</t>
  </si>
  <si>
    <t>Zařízení pro vytápění staveb</t>
  </si>
  <si>
    <t>{45d6b212-1708-480f-987e-29d4f9db2de9}</t>
  </si>
  <si>
    <t>D.1.4.b</t>
  </si>
  <si>
    <t>Zařízení pro ochlazování staveb</t>
  </si>
  <si>
    <t>{e27686c2-f8b9-491d-a97c-98bb05c70a52}</t>
  </si>
  <si>
    <t>D.1.4.7</t>
  </si>
  <si>
    <t>Elektro</t>
  </si>
  <si>
    <t>{f57e3334-4873-416a-b105-427cf83b399e}</t>
  </si>
  <si>
    <t>VRN</t>
  </si>
  <si>
    <t>Vedlejší rozpočtové náklady</t>
  </si>
  <si>
    <t>{8b56ab4f-84b5-4d92-be9b-aa811815b1e8}</t>
  </si>
  <si>
    <t>KRYCÍ LIST SOUPISU PRACÍ</t>
  </si>
  <si>
    <t>Objekt:</t>
  </si>
  <si>
    <t>SO 01 -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</si>
  <si>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</si>
  <si>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</si>
  <si>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</si>
  <si>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</si>
  <si>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</si>
  <si>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</si>
  <si>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</si>
  <si>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</si>
  <si>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</si>
  <si>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</si>
  <si>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</si>
  <si>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</si>
  <si>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</si>
  <si>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727 - Zdravotechnika - požární ochrana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</si>
  <si>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</si>
  <si>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</si>
  <si>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</si>
  <si>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</si>
  <si>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</si>
  <si>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</si>
  <si>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</si>
  <si>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</si>
  <si>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</si>
  <si>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</si>
  <si>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</si>
  <si>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</si>
  <si>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</si>
  <si>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</si>
  <si>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</si>
  <si>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</si>
  <si>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</si>
  <si>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</si>
  <si>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</si>
  <si>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</si>
  <si>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</si>
  <si>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</si>
  <si>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</si>
  <si>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</si>
  <si>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</si>
  <si>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</si>
  <si>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</si>
  <si>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</si>
  <si>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</si>
  <si>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přes 0,25 do 1 m2 ve zdivu nadzákladovém cihlami pálenými na MVC</t>
  </si>
  <si>
    <t>m3</t>
  </si>
  <si>
    <t>4</t>
  </si>
  <si>
    <t>1262391359</t>
  </si>
  <si>
    <t>PP</t>
  </si>
  <si>
    <t xml:space="preserve">Zazdívka otvorů ve zdivu nadzákladovém cihlami pálenými  plochy přes 0,25 m2 do 1 m2 na maltu vápenocementovou</t>
  </si>
  <si>
    <t>VV</t>
  </si>
  <si>
    <t>0,45*0,92*1,05</t>
  </si>
  <si>
    <t>310239211</t>
  </si>
  <si>
    <t>Zazdívka otvorů pl přes 1 do 4 m2 ve zdivu nadzákladovém cihlami pálenými na MVC</t>
  </si>
  <si>
    <t>-2116759457</t>
  </si>
  <si>
    <t xml:space="preserve">Zazdívka otvorů ve zdivu nadzákladovém cihlami pálenými  plochy přes 1 m2 do 4 m2 na maltu vápenocementovou</t>
  </si>
  <si>
    <t>0,45*1*2,02</t>
  </si>
  <si>
    <t>317234410</t>
  </si>
  <si>
    <t>Vyzdívka mezi nosníky z cihel pálených na MC</t>
  </si>
  <si>
    <t>1985295051</t>
  </si>
  <si>
    <t xml:space="preserve">Vyzdívka mezi nosníky cihlami pálenými  na maltu cementovou</t>
  </si>
  <si>
    <t>5,5*0,45*0,15</t>
  </si>
  <si>
    <t>317944321</t>
  </si>
  <si>
    <t>Válcované nosníky do č.12 dodatečně osazované do připravených otvorů</t>
  </si>
  <si>
    <t>t</t>
  </si>
  <si>
    <t>1153098582</t>
  </si>
  <si>
    <t xml:space="preserve">Válcované nosníky dodatečně osazované do připravených otvorů  bez zazdění hlav do č. 12</t>
  </si>
  <si>
    <t>IPE 120 - 8 ks</t>
  </si>
  <si>
    <t>10,4*(2,885+1,7+4*2+2*1,9)/1000</t>
  </si>
  <si>
    <t>6</t>
  </si>
  <si>
    <t>Úpravy povrchů, podlahy a osazování výplní</t>
  </si>
  <si>
    <t>5</t>
  </si>
  <si>
    <t>611325413</t>
  </si>
  <si>
    <t>Oprava vnitřní vápenocementové hladké omítky stropů v rozsahu plochy přes 30 do 50 %</t>
  </si>
  <si>
    <t>m2</t>
  </si>
  <si>
    <t>1722634405</t>
  </si>
  <si>
    <t>Oprava vápenocementové omítky vnitřních ploch hladké, tloušťky do 20 mm stropů, v rozsahu opravované plochy přes 30 do 50%</t>
  </si>
  <si>
    <t>612131101</t>
  </si>
  <si>
    <t>Cementový postřik vnitřních stěn nanášený celoplošně ručně</t>
  </si>
  <si>
    <t>1573111473</t>
  </si>
  <si>
    <t xml:space="preserve">Podkladní a spojovací vrstva vnitřních omítaných ploch  cementový postřik nanášený ručně celoplošně stěn</t>
  </si>
  <si>
    <t>29,92 "jádrová omítka pod obklad</t>
  </si>
  <si>
    <t>270,08 "štuková dvouvrstvá omítka</t>
  </si>
  <si>
    <t>Součet</t>
  </si>
  <si>
    <t>7</t>
  </si>
  <si>
    <t>612321121</t>
  </si>
  <si>
    <t>Vápenocementová omítka hladká jednovrstvá vnitřních stěn nanášená ručně</t>
  </si>
  <si>
    <t>1568352630</t>
  </si>
  <si>
    <t xml:space="preserve">Omítka vápenocementová vnitřních ploch  nanášená ručně jednovrstvá, tloušťky do 10 mm hladká svislých konstrukcí stěn</t>
  </si>
  <si>
    <t>8</t>
  </si>
  <si>
    <t>612321141</t>
  </si>
  <si>
    <t>Vápenocementová omítka štuková dvouvrstvá vnitřních stěn nanášená ručně</t>
  </si>
  <si>
    <t>-1838835605</t>
  </si>
  <si>
    <t xml:space="preserve">Omítka vápenocementová vnitřních ploch  nanášená ručně dvouvrstvá, tloušťky jádrové omítky do 10 mm a tloušťky štuku do 3 mm štuková svislých konstrukcí stěn</t>
  </si>
  <si>
    <t>9</t>
  </si>
  <si>
    <t>612321191</t>
  </si>
  <si>
    <t>Příplatek k vápenocementové omítce vnitřních stěn za každých dalších 5 mm tloušťky ručně</t>
  </si>
  <si>
    <t>856756942</t>
  </si>
  <si>
    <t xml:space="preserve">Omítka vápenocementová vnitřních ploch  nanášená ručně Příplatek k cenám za každých dalších i započatých 5 mm tloušťky omítky přes 10 mm stěn</t>
  </si>
  <si>
    <t>300*2 'Přepočtené koeficientem množství</t>
  </si>
  <si>
    <t>10</t>
  </si>
  <si>
    <t>615142012</t>
  </si>
  <si>
    <t>Potažení vnitřních nosníků rabicovým pletivem</t>
  </si>
  <si>
    <t>-656923797</t>
  </si>
  <si>
    <t xml:space="preserve">Potažení vnitřních ploch pletivem  v ploše nebo pruzích, na plném podkladu rabicovým provizorním přichycením nosníků</t>
  </si>
  <si>
    <t>11</t>
  </si>
  <si>
    <t>632451415</t>
  </si>
  <si>
    <t>Potěr pískocementový tl do 10 mm tř. C 20 běžný</t>
  </si>
  <si>
    <t>526112851</t>
  </si>
  <si>
    <t xml:space="preserve">Potěr pískocementový běžný  tl. do 10 mm tř. C 20</t>
  </si>
  <si>
    <t>12</t>
  </si>
  <si>
    <t>642946211</t>
  </si>
  <si>
    <t>Osazování pouzdra posuvných dveří se dvěma kapsami pro dvě křídla š přes 1200 do 1650 mm do zděné příčky</t>
  </si>
  <si>
    <t>kus</t>
  </si>
  <si>
    <t>213227017</t>
  </si>
  <si>
    <t xml:space="preserve">Osazení stavebního pouzdra posuvných dveří do zděné příčky  se dvěma kapsami pro dvě dveřní křídla průchozí šířky přes 1200 do 1650 mm</t>
  </si>
  <si>
    <t>13</t>
  </si>
  <si>
    <t>M</t>
  </si>
  <si>
    <t>55331630</t>
  </si>
  <si>
    <t>pouzdro stavební posuvných dveří dvoupouzdrové 1250mm standardní rozměr</t>
  </si>
  <si>
    <t>-1911882569</t>
  </si>
  <si>
    <t>P</t>
  </si>
  <si>
    <t>Poznámka k položce:_x000d_
D08 - 1100x1970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</si>
  <si>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</si>
  <si>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</si>
  <si>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</si>
  <si>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</si>
  <si>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660197122</t>
  </si>
  <si>
    <t xml:space="preserve">Lešení pomocné pracovní pro objekty pozemních staveb  pro zatížení do 150 kg/m2, o výšce lešeňové podlahy do 1,9 m</t>
  </si>
  <si>
    <t>953993311</t>
  </si>
  <si>
    <t>Osazení bezpečnostní, orientační nebo informační tabulky samolepicí</t>
  </si>
  <si>
    <t>632427804</t>
  </si>
  <si>
    <t>7 "EXIT</t>
  </si>
  <si>
    <t>2 "PHP</t>
  </si>
  <si>
    <t>16</t>
  </si>
  <si>
    <t>73534562</t>
  </si>
  <si>
    <t xml:space="preserve">tabulka bezpečnostní fotoluminiscenční  200x87mm samolepící</t>
  </si>
  <si>
    <t>-1809400971</t>
  </si>
  <si>
    <t>17</t>
  </si>
  <si>
    <t>73534561</t>
  </si>
  <si>
    <t xml:space="preserve">tabulka bezpečnostní fotoluminiscenční  148x148mm samolepící</t>
  </si>
  <si>
    <t>1663056544</t>
  </si>
  <si>
    <t>18</t>
  </si>
  <si>
    <t>962031132</t>
  </si>
  <si>
    <t>Bourání příček z cihel pálených na MVC tl do 100 mm</t>
  </si>
  <si>
    <t>-1804716733</t>
  </si>
  <si>
    <t xml:space="preserve">Bourání příček z cihel, tvárnic nebo příčkovek  z cihel pálených, plných nebo dutých na maltu vápennou nebo vápenocementovou, tl. do 100 mm</t>
  </si>
  <si>
    <t>příčky 90 mm</t>
  </si>
  <si>
    <t>41,68</t>
  </si>
  <si>
    <t>příčky 100 mm</t>
  </si>
  <si>
    <t>18,48</t>
  </si>
  <si>
    <t>19</t>
  </si>
  <si>
    <t>962031133</t>
  </si>
  <si>
    <t>Bourání příček z cihel pálených na MVC tl do 150 mm</t>
  </si>
  <si>
    <t>-376959967</t>
  </si>
  <si>
    <t xml:space="preserve">Bourání příček z cihel, tvárnic nebo příčkovek  z cihel pálených, plných nebo dutých na maltu vápennou nebo vápenocementovou, tl. do 150 mm</t>
  </si>
  <si>
    <t>Příčky 120 mm</t>
  </si>
  <si>
    <t>108,79</t>
  </si>
  <si>
    <t>20</t>
  </si>
  <si>
    <t>964011221</t>
  </si>
  <si>
    <t>Vybourání ŽB překladů prefabrikovaných dl do 3 m hmotnosti do 75 kg/m</t>
  </si>
  <si>
    <t>1899607047</t>
  </si>
  <si>
    <t xml:space="preserve">Vybourání železobetonových prefabrikovaných překladů  uložených ve zdivu, délky do 3 m, hmotnosti do 75 kg/m</t>
  </si>
  <si>
    <t>4 dveřní otvory</t>
  </si>
  <si>
    <t>4*1,55*0,45*0,15</t>
  </si>
  <si>
    <t>965046111</t>
  </si>
  <si>
    <t>Broušení stávajících betonových podlah úběr do 3 mm</t>
  </si>
  <si>
    <t>182124237</t>
  </si>
  <si>
    <t>22</t>
  </si>
  <si>
    <t>968062745</t>
  </si>
  <si>
    <t>Vybourání stěn dřevěných plných, zasklených nebo výkladních pl do 2 m2</t>
  </si>
  <si>
    <t>-65316463</t>
  </si>
  <si>
    <t xml:space="preserve">Vybourání dřevěných rámů oken s křídly, dveřních zárubní, vrat, stěn, ostění nebo obkladů  stěn plných, zasklených nebo výkladních pevných nebo otevíratelných, plochy do 2 m2</t>
  </si>
  <si>
    <t>7*1,98</t>
  </si>
  <si>
    <t>23</t>
  </si>
  <si>
    <t>968072455</t>
  </si>
  <si>
    <t>Vybourání kovových dveřních zárubní pl do 2 m2</t>
  </si>
  <si>
    <t>156517829</t>
  </si>
  <si>
    <t xml:space="preserve">Vybourání kovových rámů oken s křídly, dveřních zárubní, vrat, stěn, ostění nebo obkladů  dveřních zárubní, plochy do 2 m2</t>
  </si>
  <si>
    <t>5 x dveře 1 x 1,98</t>
  </si>
  <si>
    <t>5*1*1,98</t>
  </si>
  <si>
    <t>4 x dveře 0,95 x 1,98</t>
  </si>
  <si>
    <t>4*0,95*1,98</t>
  </si>
  <si>
    <t>dveře 0,9 * 1,98</t>
  </si>
  <si>
    <t>0,9*1,98</t>
  </si>
  <si>
    <t>dveře 0,8 x 1,98</t>
  </si>
  <si>
    <t>0,8*1,98</t>
  </si>
  <si>
    <t>24</t>
  </si>
  <si>
    <t>968082022</t>
  </si>
  <si>
    <t>Vybourání plastových zárubní dveří plochy do 4 m2</t>
  </si>
  <si>
    <t>-1166935567</t>
  </si>
  <si>
    <t xml:space="preserve">Vybourání plastových rámů oken s křídly, dveřních zárubní, vrat  dveřních zárubní, plochy přes 2 do 4 m2</t>
  </si>
  <si>
    <t>2 x dveře 1,2 x 1,98 s nadsvětlíkem</t>
  </si>
  <si>
    <t>2*1,2*2,5</t>
  </si>
  <si>
    <t>25</t>
  </si>
  <si>
    <t>971033561</t>
  </si>
  <si>
    <t>Vybourání otvorů ve zdivu cihelném pl do 1 m2 na MVC nebo MV tl do 600 mm</t>
  </si>
  <si>
    <t>-998964255</t>
  </si>
  <si>
    <t xml:space="preserve">Vybourání otvorů ve zdivu základovém nebo nadzákladovém z cihel, tvárnic, příčkovek  z cihel pálených na maltu vápennou nebo vápenocementovou plochy do 1 m2, tl. do 600 mm</t>
  </si>
  <si>
    <t>0,135+0,126+0,216+0,261</t>
  </si>
  <si>
    <t>26</t>
  </si>
  <si>
    <t>971033631</t>
  </si>
  <si>
    <t>Vybourání otvorů ve zdivu cihelném pl do 4 m2 na MVC nebo MV tl do 150 mm</t>
  </si>
  <si>
    <t>-2142516435</t>
  </si>
  <si>
    <t xml:space="preserve">Vybourání otvorů ve zdivu základovém nebo nadzákladovém z cihel, tvárnic, příčkovek  z cihel pálených na maltu vápennou nebo vápenocementovou plochy do 4 m2, tl. do 150 mm</t>
  </si>
  <si>
    <t>Vysekání otvoru pro pouzdra posuvných dveří - 2 ks</t>
  </si>
  <si>
    <t>2*2,05*0,65</t>
  </si>
  <si>
    <t>27</t>
  </si>
  <si>
    <t>971033651</t>
  </si>
  <si>
    <t>Vybourání otvorů ve zdivu cihelném pl do 4 m2 na MVC nebo MV tl do 600 mm</t>
  </si>
  <si>
    <t>-140410431</t>
  </si>
  <si>
    <t xml:space="preserve">Vybourání otvorů ve zdivu základovém nebo nadzákladovém z cihel, tvárnic, příčkovek  z cihel pálených na maltu vápennou nebo vápenocementovou plochy do 4 m2, tl. do 600 mm</t>
  </si>
  <si>
    <t>28</t>
  </si>
  <si>
    <t>973031324</t>
  </si>
  <si>
    <t>Vysekání kapes ve zdivu cihelném na MV nebo MVC pl do 0,10 m2 hl do 150 mm</t>
  </si>
  <si>
    <t>-2102765855</t>
  </si>
  <si>
    <t xml:space="preserve">Vysekání výklenků nebo kapes ve zdivu z cihel  na maltu vápennou nebo vápenocementovou kapes, plochy do 0,10 m2, hl. do 150 mm</t>
  </si>
  <si>
    <t>29</t>
  </si>
  <si>
    <t>973031334</t>
  </si>
  <si>
    <t>Vysekání kapes ve zdivu cihelném na MV nebo MVC pl do 0,16 m2 hl do 150 mm</t>
  </si>
  <si>
    <t>-1876209061</t>
  </si>
  <si>
    <t xml:space="preserve">Vysekání výklenků nebo kapes ve zdivu z cihel  na maltu vápennou nebo vápenocementovou kapes, plochy do 0,16 m2, hl. do 150 mm</t>
  </si>
  <si>
    <t>30</t>
  </si>
  <si>
    <t>978013191</t>
  </si>
  <si>
    <t>Otlučení (osekání) vnitřní vápenné nebo vápenocementové omítky stěn v rozsahu přes 50 do 100 %</t>
  </si>
  <si>
    <t>-126869432</t>
  </si>
  <si>
    <t>Otlučení vápenných nebo vápenocementových omítek vnitřních ploch stěn s vyškrabáním spar, s očištěním zdiva, v rozsahu přes 50 do 100 %</t>
  </si>
  <si>
    <t>997</t>
  </si>
  <si>
    <t>Přesun sutě</t>
  </si>
  <si>
    <t>31</t>
  </si>
  <si>
    <t>997013151</t>
  </si>
  <si>
    <t>Vnitrostaveništní doprava suti a vybouraných hmot pro budovy v do 6 m s omezením mechanizace</t>
  </si>
  <si>
    <t>1027940635</t>
  </si>
  <si>
    <t xml:space="preserve">Vnitrostaveništní doprava suti a vybouraných hmot  vodorovně do 50 m svisle s omezením mechanizace pro budovy a haly výšky do 6 m</t>
  </si>
  <si>
    <t>32</t>
  </si>
  <si>
    <t>997013501</t>
  </si>
  <si>
    <t>Odvoz suti a vybouraných hmot na skládku nebo meziskládku do 1 km se složením</t>
  </si>
  <si>
    <t>77651104</t>
  </si>
  <si>
    <t xml:space="preserve">Odvoz suti a vybouraných hmot na skládku nebo meziskládku  se složením, na vzdálenost do 1 km</t>
  </si>
  <si>
    <t>33</t>
  </si>
  <si>
    <t>997013509</t>
  </si>
  <si>
    <t>Příplatek k odvozu suti a vybouraných hmot na skládku ZKD 1 km přes 1 km</t>
  </si>
  <si>
    <t>1148599903</t>
  </si>
  <si>
    <t xml:space="preserve">Odvoz suti a vybouraných hmot na skládku nebo meziskládku  se složením, na vzdálenost Příplatek k ceně za každý další i započatý 1 km přes 1 km</t>
  </si>
  <si>
    <t>74,221*9 'Přepočtené koeficientem množství</t>
  </si>
  <si>
    <t>34</t>
  </si>
  <si>
    <t>997013631</t>
  </si>
  <si>
    <t>Poplatek za uložení na skládce (skládkovné) stavebního odpadu směsného kód odpadu 17 09 04</t>
  </si>
  <si>
    <t>1918660752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</si>
  <si>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</si>
  <si>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</si>
  <si>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</si>
  <si>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35</t>
  </si>
  <si>
    <t>998011001</t>
  </si>
  <si>
    <t>Přesun hmot pro budovy zděné v do 6 m</t>
  </si>
  <si>
    <t>668559863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</si>
  <si>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</si>
  <si>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PSV</t>
  </si>
  <si>
    <t>Práce a dodávky PSV</t>
  </si>
  <si>
    <t>725</t>
  </si>
  <si>
    <t>Zdravotechnika - zařizovací předměty</t>
  </si>
  <si>
    <t>36</t>
  </si>
  <si>
    <t>725291511</t>
  </si>
  <si>
    <t>Doplňky zařízení koupelen a záchodů plastové dávkovač tekutého mýdla na 350 ml</t>
  </si>
  <si>
    <t>soubor</t>
  </si>
  <si>
    <t>848511722</t>
  </si>
  <si>
    <t xml:space="preserve">Doplňky zařízení koupelen a záchodů  plastové dávkovač tekutého mýdla na 350 ml</t>
  </si>
  <si>
    <t>37</t>
  </si>
  <si>
    <t>725291531</t>
  </si>
  <si>
    <t>Doplňky zařízení koupelen a záchodů plastové zásobník papírových ručníků</t>
  </si>
  <si>
    <t>-1760375571</t>
  </si>
  <si>
    <t xml:space="preserve">Doplňky zařízení koupelen a záchodů  plastové zásobník papírových ručníků</t>
  </si>
  <si>
    <t>38</t>
  </si>
  <si>
    <t>7252915R01</t>
  </si>
  <si>
    <t>Doplňky zařízení koupelen a záchodů plastové zásobník na jednorázové rukavice</t>
  </si>
  <si>
    <t>890905047</t>
  </si>
  <si>
    <t>39</t>
  </si>
  <si>
    <t>7252915R02</t>
  </si>
  <si>
    <t>Zásobník pro injekční stříkačky a kanyly 5-dílný (D+M)</t>
  </si>
  <si>
    <t>komplet</t>
  </si>
  <si>
    <t>-255609154</t>
  </si>
  <si>
    <t>Zásobník pro injekční stříkačky a kanyly 5-dílný</t>
  </si>
  <si>
    <t>40</t>
  </si>
  <si>
    <t>998725101</t>
  </si>
  <si>
    <t>Přesun hmot tonážní pro zařizovací předměty v objektech v do 6 m</t>
  </si>
  <si>
    <t>-1758957422</t>
  </si>
  <si>
    <t xml:space="preserve">Přesun hmot pro zařizovací předměty  stanovený z hmotnosti přesunovaného materiálu vodorovná dopravní vzdálenost do 50 m v objektech výšky do 6 m</t>
  </si>
  <si>
    <t>41</t>
  </si>
  <si>
    <t>998725181</t>
  </si>
  <si>
    <t>Příplatek k přesunu hmot tonážní 725 prováděný bez použití mechanizace</t>
  </si>
  <si>
    <t>921500614</t>
  </si>
  <si>
    <t xml:space="preserve">Přesun hmot pro zařizovací předměty  stanovený z hmotnosti přesunovaného materiálu Příplatek k cenám za přesun prováděný bez použití mechanizace pro jakoukoliv výšku objektu</t>
  </si>
  <si>
    <t>727</t>
  </si>
  <si>
    <t>Zdravotechnika - požární ochrana</t>
  </si>
  <si>
    <t>42</t>
  </si>
  <si>
    <t>727223103</t>
  </si>
  <si>
    <t>Protipožární manžeta prostupu plastového potrubí bez izolace D 75 mm stropem tl 150 mm požární odolnost EI 90</t>
  </si>
  <si>
    <t>1661678133</t>
  </si>
  <si>
    <t>Protipožární ochranné manžety plastového potrubí prostup stropem tloušťky 150 mm požární odolnost EI 90 D 75</t>
  </si>
  <si>
    <t>43</t>
  </si>
  <si>
    <t>727223105</t>
  </si>
  <si>
    <t>Protipožární manžeta prostupu plastového potrubí bez izolace D 110 mm stropem tl 150 mm požární odolnost EI 90</t>
  </si>
  <si>
    <t>-610566923</t>
  </si>
  <si>
    <t>Protipožární ochranné manžety plastového potrubí prostup stropem tloušťky 150 mm požární odolnost EI 90 D 110</t>
  </si>
  <si>
    <t>741</t>
  </si>
  <si>
    <t>Elektroinstalace - silnoproud</t>
  </si>
  <si>
    <t>44</t>
  </si>
  <si>
    <t>741920395</t>
  </si>
  <si>
    <t>Ucpávka prostupu kabelového svazku rukávem otvorem přes D 113 do D 122 mm zaplnění prostupu kabely z 50% stěnou tl 300 mm požární odolnost EI 90</t>
  </si>
  <si>
    <t>-400202112</t>
  </si>
  <si>
    <t>Protipožární ucpávky svazků kabelů prostup stěnou tloušťky 300 mm rukávem, požární odolnost EI 90 při 50% zaplnění prostupu kabely průměr prostupu přes 113 do 122 mm</t>
  </si>
  <si>
    <t>45</t>
  </si>
  <si>
    <t>998741101</t>
  </si>
  <si>
    <t>Přesun hmot tonážní pro silnoproud v objektech v do 6 m</t>
  </si>
  <si>
    <t>1702029429</t>
  </si>
  <si>
    <t>Přesun hmot pro silnoproud stanovený z hmotnosti přesunovaného materiálu vodorovná dopravní vzdálenost do 50 m v objektech výšky do 6 m</t>
  </si>
  <si>
    <t>46</t>
  </si>
  <si>
    <t>998741181</t>
  </si>
  <si>
    <t>Příplatek k přesunu hmot tonážní 741 prováděný bez použití mechanizace</t>
  </si>
  <si>
    <t>-1299601711</t>
  </si>
  <si>
    <t>Přesun hmot pro silnoproud stanovený z hmotnosti přesunovaného materiálu Příplatek k ceně za přesun prováděný bez použití mechanizace pro jakoukoliv výšku objektu</t>
  </si>
  <si>
    <t>763</t>
  </si>
  <si>
    <t>Konstrukce suché výstavby</t>
  </si>
  <si>
    <t>47</t>
  </si>
  <si>
    <t>763111417.RGS</t>
  </si>
  <si>
    <t>SDK příčka SK 14 tl 150 mm profil CW+UW 100 desky 2x RB (A) 12,5 TI 50 mm 15 kg/m3 EI 60 Rw 56 dB</t>
  </si>
  <si>
    <t>-64946993</t>
  </si>
  <si>
    <t>48</t>
  </si>
  <si>
    <t>763111717</t>
  </si>
  <si>
    <t>SDK příčka základní penetrační nátěr (oboustranně)</t>
  </si>
  <si>
    <t>581356524</t>
  </si>
  <si>
    <t xml:space="preserve">Příčka ze sádrokartonových desek  ostatní konstrukce a práce na příčkách ze sádrokartonových desek základní penetrační nátěr (oboustranný)</t>
  </si>
  <si>
    <t>49</t>
  </si>
  <si>
    <t>763111719</t>
  </si>
  <si>
    <t>SDK příčka úprava styku příčky a podhledu akrylátovým tmelem (oboustranně)</t>
  </si>
  <si>
    <t>m</t>
  </si>
  <si>
    <t>-542385000</t>
  </si>
  <si>
    <t xml:space="preserve">Příčka ze sádrokartonových desek  ostatní konstrukce a práce na příčkách ze sádrokartonových desek úprava styku příčky a podhledu (oboustranně) akrylátovým tmelem</t>
  </si>
  <si>
    <t>Poznámka k položce:_x000d_
Úprava styku SDK púříčky a stropu.</t>
  </si>
  <si>
    <t>50</t>
  </si>
  <si>
    <t>763111720</t>
  </si>
  <si>
    <t>SDK příčka vyztužení pro osazení skříněk, polic atd.</t>
  </si>
  <si>
    <t>-2061560077</t>
  </si>
  <si>
    <t xml:space="preserve">Příčka ze sádrokartonových desek  ostatní konstrukce a práce na příčkách ze sádrokartonových desek vyztužení příčky pro osazení skříněk, polic atd.</t>
  </si>
  <si>
    <t>Poznámka k položce:_x000d_
Vyztužení pro police a vnitřní okna</t>
  </si>
  <si>
    <t>51</t>
  </si>
  <si>
    <t>763111771</t>
  </si>
  <si>
    <t>Příplatek k SDK příčce za rovinnost kvality Q3</t>
  </si>
  <si>
    <t>-1927674741</t>
  </si>
  <si>
    <t xml:space="preserve">Příčka ze sádrokartonových desek  Příplatek k cenám za rovinnost speciální tmelení kvality Q3</t>
  </si>
  <si>
    <t>52</t>
  </si>
  <si>
    <t>763183111</t>
  </si>
  <si>
    <t>Montáž pouzdra posuvných dveří s jednou kapsou pro jedno křídlo š do 800 mm do SDK příčky</t>
  </si>
  <si>
    <t>213665973</t>
  </si>
  <si>
    <t xml:space="preserve">Výplně otvorů konstrukcí ze sádrokartonových desek  montáž stavebního pouzdra posuvných dveří do sádrokartonové příčky s jednou kapsou pro jedno dveřní křídlo, průchozí šířky do 800 mm</t>
  </si>
  <si>
    <t>53</t>
  </si>
  <si>
    <t>55331612</t>
  </si>
  <si>
    <t>pouzdro stavební posuvných dveří jednopouzdrové 800mm standardní rozměr</t>
  </si>
  <si>
    <t>198916677</t>
  </si>
  <si>
    <t>Poznámka k položce:_x000d_
D05 - 1100x1970</t>
  </si>
  <si>
    <t>54</t>
  </si>
  <si>
    <t>763183211</t>
  </si>
  <si>
    <t>Montáž pouzdra posuvných dveří se dvěma kapsami pro dvě křídla š přes 1200 do 1650 mm do SDK příčky</t>
  </si>
  <si>
    <t>-942201263</t>
  </si>
  <si>
    <t xml:space="preserve">Výplně otvorů konstrukcí ze sádrokartonových desek  montáž stavebního pouzdra posuvných dveří do sádrokartonové příčky se dvěma kapsami pro dvě dveřní křídla, průchozí šířky přes 1200 do 1650 mm</t>
  </si>
  <si>
    <t>4 "1100x1970</t>
  </si>
  <si>
    <t>1 "1200x1970</t>
  </si>
  <si>
    <t>55</t>
  </si>
  <si>
    <t>-496225335</t>
  </si>
  <si>
    <t>Poznámka k položce:_x000d_
D01, D02, D04, D06 - 1100x1970_x000d_
D09 - 1200x1970</t>
  </si>
  <si>
    <t>56</t>
  </si>
  <si>
    <t>763183212</t>
  </si>
  <si>
    <t>Montáž pouzdra posuvných dveří se dvěma kapsami pro dvě křídla š přes 1650 do 2450 mm do SDK příčky</t>
  </si>
  <si>
    <t>-1655700305</t>
  </si>
  <si>
    <t xml:space="preserve">Výplně otvorů konstrukcí ze sádrokartonových desek  montáž stavebního pouzdra posuvných dveří do sádrokartonové příčky se dvěma kapsami pro dvě dveřní křídla, průchozí šířky přes 1650 do 2450 mm</t>
  </si>
  <si>
    <t>1 "1700x1970</t>
  </si>
  <si>
    <t>1 "2200x1970</t>
  </si>
  <si>
    <t>57</t>
  </si>
  <si>
    <t>55331633</t>
  </si>
  <si>
    <t>pouzdro stavební posuvných dveří dvoupouzdrové 1850mm standardní rozměr</t>
  </si>
  <si>
    <t>-420006971</t>
  </si>
  <si>
    <t>Poznámka k položce:_x000d_
D03 - 1700x1970</t>
  </si>
  <si>
    <t>58</t>
  </si>
  <si>
    <t>55331636</t>
  </si>
  <si>
    <t>pouzdro stavební posuvných dveří dvoupouzdrové 2450mm standardní rozměr</t>
  </si>
  <si>
    <t>900686512</t>
  </si>
  <si>
    <t>Poznámka k položce:_x000d_
D07 - 2200x1970</t>
  </si>
  <si>
    <t>59</t>
  </si>
  <si>
    <t>998763301</t>
  </si>
  <si>
    <t>Přesun hmot tonážní pro sádrokartonové konstrukce v objektech v do 6 m</t>
  </si>
  <si>
    <t>-712236172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</si>
  <si>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do 6 m</t>
  </si>
  <si>
    <t>60</t>
  </si>
  <si>
    <t>998763381</t>
  </si>
  <si>
    <t>Příplatek k přesunu hmot tonážní 763 SDK prováděný bez použití mechanizace</t>
  </si>
  <si>
    <t>-279487053</t>
  </si>
  <si>
    <t xml:space="preserve">Přesun hmot pro konstrukce montované z desek 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</si>
  <si>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</si>
  <si>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</si>
  <si>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61</t>
  </si>
  <si>
    <t>766411821</t>
  </si>
  <si>
    <t>Demontáž truhlářského obložení stěn z palubek</t>
  </si>
  <si>
    <t>-765841834</t>
  </si>
  <si>
    <t xml:space="preserve">Demontáž obložení stěn  palubkami</t>
  </si>
  <si>
    <t>Poznámka k položce:_x000d_
Demontáž soklových prken</t>
  </si>
  <si>
    <t>62</t>
  </si>
  <si>
    <t>766622115</t>
  </si>
  <si>
    <t>Montáž plastových oken plochy přes 1 m2 pevných v do 1,5 m s rámem do zdiva</t>
  </si>
  <si>
    <t>-1177281392</t>
  </si>
  <si>
    <t>Montáž oken plastových včetně montáže rámu plochy přes 1 m2 pevných do zdiva, výšky do 1,5 m</t>
  </si>
  <si>
    <t>1,54</t>
  </si>
  <si>
    <t>63</t>
  </si>
  <si>
    <t>61140043</t>
  </si>
  <si>
    <t>okno plastové s fixním zasklením dvojsklo přes plochu 1m2 do v 1,5m</t>
  </si>
  <si>
    <t>-636282942</t>
  </si>
  <si>
    <t>Poznámka k položce:_x000d_
Okno O4 - členění oken dle tabulky Schema oken.</t>
  </si>
  <si>
    <t>64</t>
  </si>
  <si>
    <t>766622121</t>
  </si>
  <si>
    <t>Montáž plastových oken plochy přes 1 m2 pevných v do 1,5 m s rámem do celostěnových panelů</t>
  </si>
  <si>
    <t>1303092711</t>
  </si>
  <si>
    <t>Montáž oken plastových včetně montáže rámu plochy přes 1 m2 pevných do celostěnových panelů nebo ocelových rámů, výšky do 1,5 m</t>
  </si>
  <si>
    <t>4*1,98</t>
  </si>
  <si>
    <t>65</t>
  </si>
  <si>
    <t>2048896778</t>
  </si>
  <si>
    <t>Poznámka k položce:_x000d_
Okna O1, O2, O3, O5 - členění oken dle tabulky Schema oken.</t>
  </si>
  <si>
    <t>66</t>
  </si>
  <si>
    <t>766642132</t>
  </si>
  <si>
    <t>Montáž balkónových dveří dvojitých jednokřídlových s nadsvětlíkem včetně rámu do zdiva</t>
  </si>
  <si>
    <t>-1889891495</t>
  </si>
  <si>
    <t xml:space="preserve">Montáž balkónových dveří dřevěných nebo plastových  včetně rámu dvojitých do zdiva jednokřídlových s nadsvětlíkem</t>
  </si>
  <si>
    <t>67</t>
  </si>
  <si>
    <t>61140059</t>
  </si>
  <si>
    <t>dveře plastové balkonové jednokřídlové s nadsvětlíkem dvojsklo</t>
  </si>
  <si>
    <t>1067981074</t>
  </si>
  <si>
    <t>Poznámka k položce:_x000d_
D10, D11 - 1200x2500</t>
  </si>
  <si>
    <t>68</t>
  </si>
  <si>
    <t>766660311</t>
  </si>
  <si>
    <t>Montáž posuvných dveří jednokřídlových průchozí š do 800 mm do pouzdra s jednou kapsou</t>
  </si>
  <si>
    <t>-1392375299</t>
  </si>
  <si>
    <t>Montáž dveřních křídel dřevěných nebo plastových posuvných dveří do pouzdra zděné příčky s jednou kapsou jednokřídlových, průchozí šířky do 800 mm</t>
  </si>
  <si>
    <t>69</t>
  </si>
  <si>
    <t>61162080</t>
  </si>
  <si>
    <t>dveře jednokřídlé voštinové povrch laminátový částečně prosklené 800x1970-2100mm</t>
  </si>
  <si>
    <t>767350818</t>
  </si>
  <si>
    <t>Poznámka k položce:_x000d_
D05 - 800x1970</t>
  </si>
  <si>
    <t>70</t>
  </si>
  <si>
    <t>766660321</t>
  </si>
  <si>
    <t>Montáž posuvných dveří dvoukřídlových průchozí š přes 1200 do 1650 mm do pouzdra se dvěma kapsami</t>
  </si>
  <si>
    <t>21914897</t>
  </si>
  <si>
    <t>Montáž dveřních křídel dřevěných nebo plastových posuvných dveří do pouzdra zděné příčky se dvěma kapsami dvoukřídlových, průchozí šířky přes 1200 do 1650 mm</t>
  </si>
  <si>
    <t>71</t>
  </si>
  <si>
    <t>61161036</t>
  </si>
  <si>
    <t>dveře dvoukřídlé voštinové povrch lakovaný částečně prosklené 1250x1970-2100mm</t>
  </si>
  <si>
    <t>1163668444</t>
  </si>
  <si>
    <t>Poznámka k položce:_x000d_
D01, D02, D04, D06 - 1100x1970_x000d_
D08 - 1100x1970_x000d_
D09 - 1200x1970</t>
  </si>
  <si>
    <t>72</t>
  </si>
  <si>
    <t>766660322</t>
  </si>
  <si>
    <t>Montáž posuvných dveří dvoukřídlových průchozí š přes 1650 do 2450 mm do pouzdra se dvěma kapsami</t>
  </si>
  <si>
    <t>-1850415310</t>
  </si>
  <si>
    <t>Montáž dveřních křídel dřevěných nebo plastových posuvných dveří do pouzdra zděné příčky se dvěma kapsami dvoukřídlových, průchozí šířky přes 1650 do 2450 mm</t>
  </si>
  <si>
    <t>73</t>
  </si>
  <si>
    <t>61162111R01</t>
  </si>
  <si>
    <t>dveře dvoukřídlé voštinové povrch laminátový částečně prosklené 1700x1970mm</t>
  </si>
  <si>
    <t>-1624652223</t>
  </si>
  <si>
    <t>dveře dvoukřídlé voštinové povrch laminátový částečně prosklené 1650x1970-2100mm</t>
  </si>
  <si>
    <t>74</t>
  </si>
  <si>
    <t>61162113R01</t>
  </si>
  <si>
    <t>dveře dvoukřídlé voštinové povrch laminátový částečně prosklené 2200x1970mm</t>
  </si>
  <si>
    <t>1020770476</t>
  </si>
  <si>
    <t>dveře dvoukřídlé voštinové povrch laminátový částečně prosklené 1850x1970-2100mm</t>
  </si>
  <si>
    <t>75</t>
  </si>
  <si>
    <t>766660R01</t>
  </si>
  <si>
    <t>D+M úchyt pro posuvné dveře zadlabaný (pro obě strany dveří)</t>
  </si>
  <si>
    <t>1529333643</t>
  </si>
  <si>
    <t>Montáž dveřních doplňků dveřního kování interiérového štítku s klikou</t>
  </si>
  <si>
    <t>76</t>
  </si>
  <si>
    <t>766682111</t>
  </si>
  <si>
    <t>Montáž zárubní obložkových pro dveře jednokřídlové tl stěny do 170 mm</t>
  </si>
  <si>
    <t>1587352508</t>
  </si>
  <si>
    <t xml:space="preserve">Montáž zárubní dřevěných, plastových nebo z lamina  obložkových, pro dveře jednokřídlové, tloušťky stěny do 170 mm</t>
  </si>
  <si>
    <t>77</t>
  </si>
  <si>
    <t>61182307</t>
  </si>
  <si>
    <t>zárubeň jednokřídlá obložková s laminátovým povrchem tl stěny 60-150mm rozměru 600-1100/1970, 2100mm</t>
  </si>
  <si>
    <t>-1114662702</t>
  </si>
  <si>
    <t>Poznámka k položce:_x000d_
Obložková zárubeň pro posuvné dveře do pouzdra.</t>
  </si>
  <si>
    <t>78</t>
  </si>
  <si>
    <t>766682121</t>
  </si>
  <si>
    <t>Montáž zárubní obložkových pro dveře dvoukřídlové tl stěny do 170 mm</t>
  </si>
  <si>
    <t>1875841121</t>
  </si>
  <si>
    <t xml:space="preserve">Montáž zárubní dřevěných, plastových nebo z lamina  obložkových, pro dveře dvoukřídlové, tloušťky stěny do 170 mm</t>
  </si>
  <si>
    <t>79</t>
  </si>
  <si>
    <t>61182329R01</t>
  </si>
  <si>
    <t>zárubeň dvoukřídlá obložková s laminátovým povrchem tl stěny 60-150mm rozměru 1100/1970mm</t>
  </si>
  <si>
    <t>-2065959602</t>
  </si>
  <si>
    <t>zárubeň dvoukřídlá obložková s laminátovým povrchem tl stěny 60-150mm rozměru 1250-1850/1970, 2100mm</t>
  </si>
  <si>
    <t>80</t>
  </si>
  <si>
    <t>61182329</t>
  </si>
  <si>
    <t>1842359888</t>
  </si>
  <si>
    <t>81</t>
  </si>
  <si>
    <t>61182329R02</t>
  </si>
  <si>
    <t>zárubeň dvoukřídlá obložková s laminátovým povrchem tl stěny 60-150mm rozměru 2200/1970mm</t>
  </si>
  <si>
    <t>1883069251</t>
  </si>
  <si>
    <t>82</t>
  </si>
  <si>
    <t>61182329R03</t>
  </si>
  <si>
    <t>zárubeň dvoukřídlá obložková s laminátovým povrchem tl stěny 60-150mm rozměru 1200/1970mm</t>
  </si>
  <si>
    <t>-845072154</t>
  </si>
  <si>
    <t>83</t>
  </si>
  <si>
    <t>766682123</t>
  </si>
  <si>
    <t>Montáž zárubní obložkových pro dveře dvoukřídlové tl stěny přes 350 mm</t>
  </si>
  <si>
    <t>-858479427</t>
  </si>
  <si>
    <t xml:space="preserve">Montáž zárubní dřevěných, plastových nebo z lamina  obložkových, pro dveře dvoukřídlové, tloušťky stěny přes 350 mm</t>
  </si>
  <si>
    <t>84</t>
  </si>
  <si>
    <t>61182332R01</t>
  </si>
  <si>
    <t>zárubeň dvoukřídlá obložková s laminátovým povrchem tl stěny 360-450mm rozměru 1100/1970mm</t>
  </si>
  <si>
    <t>725527707</t>
  </si>
  <si>
    <t>zárubeň dvoukřídlá obložková s laminátovým povrchem tl stěny 360-450mm rozměru 1250-1850/1970mm</t>
  </si>
  <si>
    <t>85</t>
  </si>
  <si>
    <t>766R01</t>
  </si>
  <si>
    <t>D+M kuchyňské linky dle výkresu D.1.1.09</t>
  </si>
  <si>
    <t>173057897</t>
  </si>
  <si>
    <t xml:space="preserve">D+M kuchyňské linky dle výkresu D.1.1.09
Součástí linky bude:
Lednice pod pracovní linku výška 850 mm
Vestavná varná deska indukční, 2 varné zóny
Podstavná digestoř s možností recirkulace
Délka spodních skříněk 3000 mm Délka pracovní desky 3750 mm
Délka horních skříněk 1250 mm
</t>
  </si>
  <si>
    <t>86</t>
  </si>
  <si>
    <t>766R02</t>
  </si>
  <si>
    <t>D+M linky pro přípravu léků dle výkresu D.1.1.09</t>
  </si>
  <si>
    <t>1901263368</t>
  </si>
  <si>
    <t xml:space="preserve">D+M linky pro přípravu léků dle výkresu D.1.1.09
Součástí linky bude:
2x lednice pod pracovní linku výška 850 mm
Délka spodních skříněk 2400 mm
Délka pracovní desky 3600 mm
Délka horních skříněk 1550 mm
</t>
  </si>
  <si>
    <t>87</t>
  </si>
  <si>
    <t>998766201</t>
  </si>
  <si>
    <t>Přesun hmot procentní pro konstrukce truhlářské v objektech v do 6 m</t>
  </si>
  <si>
    <t>%</t>
  </si>
  <si>
    <t>-553072211</t>
  </si>
  <si>
    <t>Přesun hmot pro konstrukce truhlářské stanovený procentní sazbou (%) z ceny vodorovná dopravní vzdálenost do 50 m v objektech výšky do 6 m</t>
  </si>
  <si>
    <t>771</t>
  </si>
  <si>
    <t>Podlahy z dlaždic</t>
  </si>
  <si>
    <t>88</t>
  </si>
  <si>
    <t>771111011</t>
  </si>
  <si>
    <t>Vysátí podkladu před pokládkou dlažby</t>
  </si>
  <si>
    <t>-355111754</t>
  </si>
  <si>
    <t>Příprava podkladu před provedením dlažby vysátí podlah</t>
  </si>
  <si>
    <t>89</t>
  </si>
  <si>
    <t>771121011</t>
  </si>
  <si>
    <t>Nátěr penetrační na podlahu</t>
  </si>
  <si>
    <t>-600449693</t>
  </si>
  <si>
    <t>Příprava podkladu před provedením dlažby nátěr penetrační na podlahu</t>
  </si>
  <si>
    <t>90</t>
  </si>
  <si>
    <t>771161021</t>
  </si>
  <si>
    <t>Montáž profilu ukončujícího pro plynulý přechod (dlažby s kobercem apod.)</t>
  </si>
  <si>
    <t>844151729</t>
  </si>
  <si>
    <t>Příprava podkladu před provedením dlažby montáž profilu ukončujícího profilu pro plynulý přechod (dlažba-koberec apod.)</t>
  </si>
  <si>
    <t>91</t>
  </si>
  <si>
    <t>59054122</t>
  </si>
  <si>
    <t>profil ukončovací pro vnější hrany obkladů hliník matně eloxovaný 8x2500mm</t>
  </si>
  <si>
    <t>592869175</t>
  </si>
  <si>
    <t>Poznámka k položce:_x000d_
Výška profilu dle použité dlažby.</t>
  </si>
  <si>
    <t>1,2*1,1 'Přepočtené koeficientem množství</t>
  </si>
  <si>
    <t>92</t>
  </si>
  <si>
    <t>771571810</t>
  </si>
  <si>
    <t>Demontáž podlah z dlaždic keramických kladených do malty</t>
  </si>
  <si>
    <t>-386673642</t>
  </si>
  <si>
    <t>93</t>
  </si>
  <si>
    <t>771574263</t>
  </si>
  <si>
    <t>Montáž podlah keramických pro mechanické zatížení protiskluzných lepených flexibilním lepidlem přes 9 do 12 ks/m2</t>
  </si>
  <si>
    <t>947177924</t>
  </si>
  <si>
    <t>Montáž podlah z dlaždic keramických lepených flexibilním lepidlem maloformátových pro vysoké mechanické zatížení protiskluzných nebo reliéfních (bezbariérových) přes 9 do 12 ks/m2</t>
  </si>
  <si>
    <t>94</t>
  </si>
  <si>
    <t>59761409</t>
  </si>
  <si>
    <t>dlažba keramická slinutá protiskluzná do interiéru i exteriéru pro vysoké mechanické namáhání přes 9 do 12ks/m2</t>
  </si>
  <si>
    <t>219679754</t>
  </si>
  <si>
    <t>15,43*1,1 'Přepočtené koeficientem množství</t>
  </si>
  <si>
    <t>95</t>
  </si>
  <si>
    <t>771591112</t>
  </si>
  <si>
    <t>Izolace pod dlažbu nátěrem nebo stěrkou ve dvou vrstvách</t>
  </si>
  <si>
    <t>-1496929961</t>
  </si>
  <si>
    <t>Izolace podlahy pod dlažbu nátěrem nebo stěrkou ve dvou vrstvách</t>
  </si>
  <si>
    <t>96</t>
  </si>
  <si>
    <t>998771101</t>
  </si>
  <si>
    <t>Přesun hmot tonážní pro podlahy z dlaždic v objektech v do 6 m</t>
  </si>
  <si>
    <t>1230230523</t>
  </si>
  <si>
    <t>Přesun hmot pro podlahy z dlaždic stanovený z hmotnosti přesunovaného materiálu vodorovná dopravní vzdálenost do 50 m v objektech výšky do 6 m</t>
  </si>
  <si>
    <t>97</t>
  </si>
  <si>
    <t>998771181</t>
  </si>
  <si>
    <t>Příplatek k přesunu hmot tonážní 771 prováděný bez použití mechanizace</t>
  </si>
  <si>
    <t>-885140075</t>
  </si>
  <si>
    <t>Přesun hmot pro podlahy z dlaždic stanovený z hmotnosti přesunovaného materiálu Příplatek k ceně za přesun prováděný bez použití mechanizace pro jakoukoliv výšku objektu</t>
  </si>
  <si>
    <t>776</t>
  </si>
  <si>
    <t>Podlahy povlakové</t>
  </si>
  <si>
    <t>98</t>
  </si>
  <si>
    <t>776111311</t>
  </si>
  <si>
    <t>Vysátí podkladu povlakových podlah</t>
  </si>
  <si>
    <t>1401150572</t>
  </si>
  <si>
    <t>Příprava podkladu vysátí podlah</t>
  </si>
  <si>
    <t>99</t>
  </si>
  <si>
    <t>776121112</t>
  </si>
  <si>
    <t>Vodou ředitelná penetrace savého podkladu povlakových podlah</t>
  </si>
  <si>
    <t>423814479</t>
  </si>
  <si>
    <t>Příprava podkladu penetrace vodou ředitelná podlah</t>
  </si>
  <si>
    <t>100</t>
  </si>
  <si>
    <t>776141113</t>
  </si>
  <si>
    <t>Vyrovnání podkladu povlakových podlah stěrkou pevnosti 20 MPa tl přes 5 do 8 mm</t>
  </si>
  <si>
    <t>-2088257066</t>
  </si>
  <si>
    <t>Příprava podkladu vyrovnání samonivelační stěrkou podlah min.pevnosti 20 MPa, tloušťky přes 5 do 8 mm</t>
  </si>
  <si>
    <t>101</t>
  </si>
  <si>
    <t>776201812</t>
  </si>
  <si>
    <t>Demontáž lepených povlakových podlah s podložkou ručně</t>
  </si>
  <si>
    <t>-1918409807</t>
  </si>
  <si>
    <t>Demontáž povlakových podlahovin lepených ručně s podložkou</t>
  </si>
  <si>
    <t>102</t>
  </si>
  <si>
    <t>776221111</t>
  </si>
  <si>
    <t>Lepení pásů z PVC standardním lepidlem</t>
  </si>
  <si>
    <t>-1887293635</t>
  </si>
  <si>
    <t>Montáž podlahovin z PVC lepením standardním lepidlem z pásů standardních</t>
  </si>
  <si>
    <t>103</t>
  </si>
  <si>
    <t>28412285</t>
  </si>
  <si>
    <t>krytina podlahová heterogenní tl 2mm</t>
  </si>
  <si>
    <t>-1664379175</t>
  </si>
  <si>
    <t>174,58*1,1 'Přepočtené koeficientem množství</t>
  </si>
  <si>
    <t>104</t>
  </si>
  <si>
    <t>776223112</t>
  </si>
  <si>
    <t>Spoj povlakových podlahovin z PVC svařováním za studena</t>
  </si>
  <si>
    <t>-1303850242</t>
  </si>
  <si>
    <t>Montáž podlahovin z PVC spoj podlah svařováním za studena</t>
  </si>
  <si>
    <t>105</t>
  </si>
  <si>
    <t>776410811</t>
  </si>
  <si>
    <t>Odstranění soklíků a lišt pryžových nebo plastových</t>
  </si>
  <si>
    <t>1071208925</t>
  </si>
  <si>
    <t>Demontáž soklíků nebo lišt pryžových nebo plastových</t>
  </si>
  <si>
    <t>106</t>
  </si>
  <si>
    <t>776421111</t>
  </si>
  <si>
    <t>Montáž obvodových lišt lepením</t>
  </si>
  <si>
    <t>-257060344</t>
  </si>
  <si>
    <t>Montáž lišt obvodových lepených</t>
  </si>
  <si>
    <t>107</t>
  </si>
  <si>
    <t>28411010</t>
  </si>
  <si>
    <t>lišta soklová PVC 20x100mm</t>
  </si>
  <si>
    <t>439393957</t>
  </si>
  <si>
    <t>109,69*1,1 'Přepočtené koeficientem množství</t>
  </si>
  <si>
    <t>108</t>
  </si>
  <si>
    <t>998776101</t>
  </si>
  <si>
    <t>Přesun hmot tonážní pro podlahy povlakové v objektech v do 6 m</t>
  </si>
  <si>
    <t>-1964015259</t>
  </si>
  <si>
    <t xml:space="preserve">Přesun hmot pro podlahy povlakové  stanovený z hmotnosti přesunovaného materiálu vodorovná dopravní vzdálenost do 50 m v objektech výšky do 6 m</t>
  </si>
  <si>
    <t>109</t>
  </si>
  <si>
    <t>998776181</t>
  </si>
  <si>
    <t>Příplatek k přesunu hmot tonážní 776 prováděný bez použití mechanizace</t>
  </si>
  <si>
    <t>-699928012</t>
  </si>
  <si>
    <t xml:space="preserve">Přesun hmot pro podlahy povlakové  stanovený z hmotnosti přesunovaného materiálu Příplatek k cenám za přesun prováděný bez použití mechanizace pro jakoukoliv výšku objektu</t>
  </si>
  <si>
    <t>781</t>
  </si>
  <si>
    <t>Dokončovací práce - obklady</t>
  </si>
  <si>
    <t>110</t>
  </si>
  <si>
    <t>781121011</t>
  </si>
  <si>
    <t>Nátěr penetrační na stěnu</t>
  </si>
  <si>
    <t>-1182824328</t>
  </si>
  <si>
    <t>Příprava podkladu před provedením obkladu nátěr penetrační na stěnu</t>
  </si>
  <si>
    <t>111</t>
  </si>
  <si>
    <t>781131112</t>
  </si>
  <si>
    <t>Izolace pod obklad nátěrem nebo stěrkou ve dvou vrstvách</t>
  </si>
  <si>
    <t>445041220</t>
  </si>
  <si>
    <t>Izolace stěny pod obklad izolace nátěrem nebo stěrkou ve dvou vrstvách</t>
  </si>
  <si>
    <t>112</t>
  </si>
  <si>
    <t>781161021</t>
  </si>
  <si>
    <t>Montáž profilu ukončujícího rohového nebo vanového</t>
  </si>
  <si>
    <t>954197061</t>
  </si>
  <si>
    <t>Příprava podkladu před provedením obkladu montáž profilu ukončujícího profilu rohového, vanového</t>
  </si>
  <si>
    <t>113</t>
  </si>
  <si>
    <t>28342001</t>
  </si>
  <si>
    <t>lišta ukončovací pro obklady profilovaná v barvě</t>
  </si>
  <si>
    <t>-1618193510</t>
  </si>
  <si>
    <t>52*1,1 'Přepočtené koeficientem množství</t>
  </si>
  <si>
    <t>114</t>
  </si>
  <si>
    <t>781471810</t>
  </si>
  <si>
    <t>Demontáž obkladů z obkladaček keramických kladených do malty</t>
  </si>
  <si>
    <t>-1394560682</t>
  </si>
  <si>
    <t>Demontáž obkladů z dlaždic keramických kladených do malty</t>
  </si>
  <si>
    <t>115</t>
  </si>
  <si>
    <t>781474117</t>
  </si>
  <si>
    <t>Montáž obkladů vnitřních keramických hladkých přes 35 do 45 ks/m2 lepených flexibilním lepidlem</t>
  </si>
  <si>
    <t>-614357317</t>
  </si>
  <si>
    <t>Montáž obkladů vnitřních stěn z dlaždic keramických lepených flexibilním lepidlem maloformátových hladkých přes 35 do 45 ks/m2</t>
  </si>
  <si>
    <t>11,74 "obklad na SDK</t>
  </si>
  <si>
    <t>29,92 "obklad na jádrovou omítku</t>
  </si>
  <si>
    <t>116</t>
  </si>
  <si>
    <t>59761255</t>
  </si>
  <si>
    <t>obklad keramický hladký přes 35 do 45ks/m2</t>
  </si>
  <si>
    <t>-1229565521</t>
  </si>
  <si>
    <t>41,66*1,1 'Přepočtené koeficientem množství</t>
  </si>
  <si>
    <t>117</t>
  </si>
  <si>
    <t>998781101</t>
  </si>
  <si>
    <t>Přesun hmot tonážní pro obklady keramické v objektech v do 6 m</t>
  </si>
  <si>
    <t>-539605196</t>
  </si>
  <si>
    <t xml:space="preserve">Přesun hmot pro obklady keramické  stanovený z hmotnosti přesunovaného materiálu vodorovná dopravní vzdálenost do 50 m v objektech výšky do 6 m</t>
  </si>
  <si>
    <t>118</t>
  </si>
  <si>
    <t>998781181</t>
  </si>
  <si>
    <t>Příplatek k přesunu hmot tonážní 781 prováděný bez použití mechanizace</t>
  </si>
  <si>
    <t>124682394</t>
  </si>
  <si>
    <t xml:space="preserve">Přesun hmot pro obklady keramické  stanovený z hmotnosti přesunovaného materiálu Příplatek k cenám za přesun prováděný bez použití mechanizace pro jakoukoliv výšku objektu</t>
  </si>
  <si>
    <t>783</t>
  </si>
  <si>
    <t>Dokončovací práce - nátěry</t>
  </si>
  <si>
    <t>119</t>
  </si>
  <si>
    <t>783301303</t>
  </si>
  <si>
    <t>Bezoplachové odrezivění zámečnických konstrukcí</t>
  </si>
  <si>
    <t>-500840790</t>
  </si>
  <si>
    <t>Příprava podkladu zámečnických konstrukcí před provedením nátěru odrezivění odrezovačem bezoplachovým</t>
  </si>
  <si>
    <t>120</t>
  </si>
  <si>
    <t>783301311</t>
  </si>
  <si>
    <t>Odmaštění zámečnických konstrukcí vodou ředitelným odmašťovačem</t>
  </si>
  <si>
    <t>-573336452</t>
  </si>
  <si>
    <t>Příprava podkladu zámečnických konstrukcí před provedením nátěru odmaštění odmašťovačem vodou ředitelným</t>
  </si>
  <si>
    <t>121</t>
  </si>
  <si>
    <t>783301401</t>
  </si>
  <si>
    <t>Ometení zámečnických konstrukcí</t>
  </si>
  <si>
    <t>-365908907</t>
  </si>
  <si>
    <t>Příprava podkladu zámečnických konstrukcí před provedením nátěru ometení</t>
  </si>
  <si>
    <t>16,385*0,48</t>
  </si>
  <si>
    <t>122</t>
  </si>
  <si>
    <t>783324101</t>
  </si>
  <si>
    <t>Základní jednonásobný akrylátový nátěr zámečnických konstrukcí</t>
  </si>
  <si>
    <t>-1851485547</t>
  </si>
  <si>
    <t>Základní nátěr zámečnických konstrukcí jednonásobný akrylátový</t>
  </si>
  <si>
    <t>784</t>
  </si>
  <si>
    <t>Dokončovací práce - malby a tapety</t>
  </si>
  <si>
    <t>123</t>
  </si>
  <si>
    <t>784171101</t>
  </si>
  <si>
    <t>Zakrytí vnitřních podlah včetně pozdějšího odkrytí</t>
  </si>
  <si>
    <t>-1646979000</t>
  </si>
  <si>
    <t>Zakrytí nemalovaných ploch (materiál ve specifikaci) včetně pozdějšího odkrytí podlah</t>
  </si>
  <si>
    <t>124</t>
  </si>
  <si>
    <t>58124842</t>
  </si>
  <si>
    <t>fólie pro malířské potřeby zakrývací tl 7µ 4x5m</t>
  </si>
  <si>
    <t>217661914</t>
  </si>
  <si>
    <t>190,01*1,05 'Přepočtené koeficientem množství</t>
  </si>
  <si>
    <t>125</t>
  </si>
  <si>
    <t>784171111</t>
  </si>
  <si>
    <t>Zakrytí vnitřních ploch stěn v místnostech v do 3,80 m</t>
  </si>
  <si>
    <t>1761225503</t>
  </si>
  <si>
    <t>Zakrytí nemalovaných ploch (materiál ve specifikaci) včetně pozdějšího odkrytí svislých ploch např. stěn, oken, dveří v místnostech výšky do 3,80</t>
  </si>
  <si>
    <t>62 "dveře (vnitřní oboustranně)</t>
  </si>
  <si>
    <t>20 "okna vnitřní</t>
  </si>
  <si>
    <t>25,4 "okna vnější (stávající)</t>
  </si>
  <si>
    <t>126</t>
  </si>
  <si>
    <t>1091685802</t>
  </si>
  <si>
    <t>107,4*1,05 'Přepočtené koeficientem množství</t>
  </si>
  <si>
    <t>127</t>
  </si>
  <si>
    <t>784181101</t>
  </si>
  <si>
    <t>Základní akrylátová jednonásobná bezbarvá penetrace podkladu v místnostech v do 3,80 m</t>
  </si>
  <si>
    <t>1693658685</t>
  </si>
  <si>
    <t>Penetrace podkladu jednonásobná základní akrylátová bezbarvá v místnostech výšky do 3,80 m</t>
  </si>
  <si>
    <t>128</t>
  </si>
  <si>
    <t>784211101</t>
  </si>
  <si>
    <t>Dvojnásobné bílé malby ze směsí za mokra výborně oděruvzdorných v místnostech v do 3,80 m</t>
  </si>
  <si>
    <t>543720557</t>
  </si>
  <si>
    <t>Malby z malířských směsí oděruvzdorných za mokra dvojnásobné, bílé za mokra oděruvzdorné výborně v místnostech výšky do 3,80 m</t>
  </si>
  <si>
    <t>129</t>
  </si>
  <si>
    <t>784221101</t>
  </si>
  <si>
    <t>Dvojnásobné bílé malby ze směsí za sucha dobře otěruvzdorných v místnostech do 3,80 m</t>
  </si>
  <si>
    <t>-2008955166</t>
  </si>
  <si>
    <t>Malby z malířských směsí otěruvzdorných za sucha dvojnásobné, bílé za sucha otěruvzdorné dobře v místnostech výšky do 3,80 m</t>
  </si>
  <si>
    <t>346,22 "stěny</t>
  </si>
  <si>
    <t>200 "strop</t>
  </si>
  <si>
    <t>786</t>
  </si>
  <si>
    <t>Dokončovací práce - čalounické úpravy</t>
  </si>
  <si>
    <t>130</t>
  </si>
  <si>
    <t>786626111</t>
  </si>
  <si>
    <t>Montáž lamelové žaluzie vnitřní nebo do oken dvojitých dřevěných</t>
  </si>
  <si>
    <t>-582370383</t>
  </si>
  <si>
    <t xml:space="preserve">Montáž zastiňujících žaluzií  lamelových vnitřních nebo do oken dvojitých dřevěných</t>
  </si>
  <si>
    <t>6+7,92+1,54</t>
  </si>
  <si>
    <t>131</t>
  </si>
  <si>
    <t>55346200</t>
  </si>
  <si>
    <t>žaluzie horizontální interiérové</t>
  </si>
  <si>
    <t>-1570233285</t>
  </si>
  <si>
    <t>132</t>
  </si>
  <si>
    <t>998786101</t>
  </si>
  <si>
    <t>Přesun hmot tonážní pro stínění a čalounické úpravy v objektech v do 6 m</t>
  </si>
  <si>
    <t>492918850</t>
  </si>
  <si>
    <t>Přesun hmot pro stínění a čalounické úpravy stanovený z hmotnosti přesunovaného materiálu vodorovná dopravní vzdálenost do 50 m v objektech výšky (hloubky) do 6 m</t>
  </si>
  <si>
    <t>133</t>
  </si>
  <si>
    <t>998786181</t>
  </si>
  <si>
    <t>Příplatek k přesunu hmot tonážní 786 prováděný bez použití mechanizace</t>
  </si>
  <si>
    <t>-685096369</t>
  </si>
  <si>
    <t>Přesun hmot pro stínění a čalounické úpravy stanovený z hmotnosti přesunovaného materiálu Příplatek k cenám za přesun prováděný bez použití mechanizace pro jakoukoliv výšku objektu</t>
  </si>
  <si>
    <t>D.1.4.1 - ZTI</t>
  </si>
  <si>
    <t>Soupis:</t>
  </si>
  <si>
    <t>a - Vnitřní kanalizace</t>
  </si>
  <si>
    <t xml:space="preserve">    721 - Zdravotechnika - vnitřní kanalizace</t>
  </si>
  <si>
    <t>721</t>
  </si>
  <si>
    <t>Zdravotechnika - vnitřní kanalizace</t>
  </si>
  <si>
    <t>721174042R</t>
  </si>
  <si>
    <t>Potrubí z plastových trub polypropylenové připojovací DN 32</t>
  </si>
  <si>
    <t>721174042</t>
  </si>
  <si>
    <t>Potrubí kanalizační z PP připojovací DN 40</t>
  </si>
  <si>
    <t>Potrubí z trub polypropylenových připojovací DN 40</t>
  </si>
  <si>
    <t>721174043</t>
  </si>
  <si>
    <t>Potrubí kanalizační z PP připojovací DN 50</t>
  </si>
  <si>
    <t>Potrubí z trub polypropylenových připojovací DN 50</t>
  </si>
  <si>
    <t>721174044</t>
  </si>
  <si>
    <t>Potrubí kanalizační z PP připojovací DN 75</t>
  </si>
  <si>
    <t>Potrubí z trub polypropylenových připojovací DN 75</t>
  </si>
  <si>
    <t>721174045</t>
  </si>
  <si>
    <t>Potrubí kanalizační z PP připojovací DN 110</t>
  </si>
  <si>
    <t>Potrubí z trub polypropylenových připojovací DN 110</t>
  </si>
  <si>
    <t>998721101</t>
  </si>
  <si>
    <t>Přesun hmot tonážní pro vnitřní kanalizace v objektech v do 6 m</t>
  </si>
  <si>
    <t>Přesun hmot pro vnitřní kanalizace stanovený z hmotnosti přesunovaného materiálu vodorovná dopravní vzdálenost do 50 m v objektech výšky do 6 m</t>
  </si>
  <si>
    <t>R1</t>
  </si>
  <si>
    <t>Větrací souprava - DN 110</t>
  </si>
  <si>
    <t>soub.</t>
  </si>
  <si>
    <t>R2</t>
  </si>
  <si>
    <t>Zajištění prostupu střechou + oplechování</t>
  </si>
  <si>
    <t>R3</t>
  </si>
  <si>
    <t>Sifon pro dvoudřez</t>
  </si>
  <si>
    <t>ks</t>
  </si>
  <si>
    <t>R3.b</t>
  </si>
  <si>
    <t>Sifon dřezový</t>
  </si>
  <si>
    <t>R4</t>
  </si>
  <si>
    <t>Sifon umyvadlový plastový</t>
  </si>
  <si>
    <t>R5</t>
  </si>
  <si>
    <t>Zátka HTM DN 75</t>
  </si>
  <si>
    <t>R7</t>
  </si>
  <si>
    <t>Redukce HTR 75/110</t>
  </si>
  <si>
    <t>R10</t>
  </si>
  <si>
    <t>Technická tepelná/zvuková izolace pro HT 75</t>
  </si>
  <si>
    <t>R11</t>
  </si>
  <si>
    <t>Technická tepelná/zvuková izolace pro HT 110</t>
  </si>
  <si>
    <t>R12</t>
  </si>
  <si>
    <t>Uchycení kanalizačního potrubí ke konstrukci (při napojení na stávající potrubí v 1.NP pod stropem + při prostupu stropem)</t>
  </si>
  <si>
    <t>R13</t>
  </si>
  <si>
    <t>Bourací práce, stavební úpravy, drážky pro kanalizační potrubí (stěnami atd.) + začištění</t>
  </si>
  <si>
    <t>R14</t>
  </si>
  <si>
    <t>Prostupy kanal. potrubí přes stropy, stavební úpravy atd. + začištění</t>
  </si>
  <si>
    <t>R15</t>
  </si>
  <si>
    <t>Napojení nově navrženého kanal. odpad./připoj. potrubí na stávající kanalizaci (příprava pod stropem v 1.NP)</t>
  </si>
  <si>
    <t>R16</t>
  </si>
  <si>
    <t>Odstranění, demontáž stávajících kanalizačních rozvodů v rámci úprav ve 2.NP (u stávajících ZP)</t>
  </si>
  <si>
    <t>R17</t>
  </si>
  <si>
    <t>Zkoušení kanalizace</t>
  </si>
  <si>
    <t>R18</t>
  </si>
  <si>
    <t>Odvoz a likvidace suti a vybouraných hmot včetně vnitrostaveništních přesunů</t>
  </si>
  <si>
    <t>kpl</t>
  </si>
  <si>
    <t>R19</t>
  </si>
  <si>
    <t>Drobný a doplňkový materiál včetně montáže</t>
  </si>
  <si>
    <t>R20</t>
  </si>
  <si>
    <t>Odvod kondenzátu od VZT jednotek ( např. HL 136 n. HL 138)</t>
  </si>
  <si>
    <t>Odvod kondenzátu od VZT jednotek - např. HL 136 n. HL 138</t>
  </si>
  <si>
    <t>725210821</t>
  </si>
  <si>
    <t>Demontáž umyvadel bez výtokových armatur</t>
  </si>
  <si>
    <t>Demontáž umyvadel bez výtokových armatur umyvadel</t>
  </si>
  <si>
    <t>725820802</t>
  </si>
  <si>
    <t>Demontáž baterie stojánkové do jednoho otvoru</t>
  </si>
  <si>
    <t>Demontáž baterií stojánkových do 1 otvoru</t>
  </si>
  <si>
    <t>b - Vnitřní vodovod</t>
  </si>
  <si>
    <t xml:space="preserve">    722 - Zdravotechnika - vnitřní vodovod</t>
  </si>
  <si>
    <t>722</t>
  </si>
  <si>
    <t>Zdravotechnika - vnitřní vodovod</t>
  </si>
  <si>
    <t>722174022</t>
  </si>
  <si>
    <t>Potrubí vodovodní plastové PPR svar polyfúze PN 20 D 20x3,4 mm</t>
  </si>
  <si>
    <t>Potrubí z plastových trubek z polypropylenu PPR svařovaných polyfúzně PN 20 (SDR 6) D 20 x 3,4</t>
  </si>
  <si>
    <t>722174023</t>
  </si>
  <si>
    <t>Potrubí vodovodní plastové PPR svar polyfúze PN 20 D 25x4,2 mm</t>
  </si>
  <si>
    <t>Potrubí z plastových trubek z polypropylenu PPR svařovaných polyfúzně PN 20 (SDR 6) D 25 x 4,2</t>
  </si>
  <si>
    <t>722181241</t>
  </si>
  <si>
    <t>Ochrana vodovodního potrubí přilepenými termoizolačními trubicemi z PE tl přes 13 do 20 mm DN do 22 mm</t>
  </si>
  <si>
    <t>Ochrana potrubí termoizolačními trubicemi z pěnového polyetylenu PE přilepenými v příčných a podélných spojích, tloušťky izolace přes 13 do 20 mm, vnitřního průměru izolace DN do 22 mm</t>
  </si>
  <si>
    <t>722181242</t>
  </si>
  <si>
    <t>Ochrana vodovodního potrubí přilepenými termoizolačními trubicemi z PE tl přes 13 do 20 mm DN přes 22 do 45 mm</t>
  </si>
  <si>
    <t>Ochrana potrubí termoizolačními trubicemi z pěnového polyetylenu PE přilepenými v příčných a podélných spojích, tloušťky izolace přes 13 do 20 mm, vnitřního průměru izolace DN přes 22 do 45 mm</t>
  </si>
  <si>
    <t>722232044</t>
  </si>
  <si>
    <t>Kohout kulový přímý G 3/4" PN 42 do 185°C vnitřní závit</t>
  </si>
  <si>
    <t>Armatury se dvěma závity kulové kohouty PN 42 do 185 °C přímé vnitřní závit G 3/4"</t>
  </si>
  <si>
    <t>998722101</t>
  </si>
  <si>
    <t>Přesun hmot tonážní pro vnitřní vodovod v objektech v do 6 m</t>
  </si>
  <si>
    <t>Přesun hmot pro vnitřní vodovod stanovený z hmotnosti přesunovaného materiálu vodorovná dopravní vzdálenost do 50 m v objektech výšky do 6 m</t>
  </si>
  <si>
    <t>Zazátkování potrubí PP 25</t>
  </si>
  <si>
    <t>Revizní dvířka 200/150 mm</t>
  </si>
  <si>
    <t>Prostupy pro vodovodní potrubí, stavební úpravy (stěnami, stropy atd.) + začištění</t>
  </si>
  <si>
    <t>Bourací práce, stavební úpravy, drážky pro vodovodní potrubí (stěnami atd.) + začištění</t>
  </si>
  <si>
    <t>Napojení na stávající rozvody vody (příprava pod stropem v 1.NP)</t>
  </si>
  <si>
    <t>R6</t>
  </si>
  <si>
    <t>Uchycení vodovodního potrubí ke konstrukci</t>
  </si>
  <si>
    <t>Odstranění, demontáž stávajících vodovodních rozvodů v rámci úprav ve 2.NP (u stávajících ZP)</t>
  </si>
  <si>
    <t>R8</t>
  </si>
  <si>
    <t>Vypnutí přívodu vody studené i teplé + opětovné zapnutí/puštění</t>
  </si>
  <si>
    <t>R9</t>
  </si>
  <si>
    <t>Zkoušení vodovodu - tlaková zkouška</t>
  </si>
  <si>
    <t>Proplach a desinfekce vodovodu</t>
  </si>
  <si>
    <t>-196877722</t>
  </si>
  <si>
    <t>c - Zařizovací předměty</t>
  </si>
  <si>
    <t>725211604R</t>
  </si>
  <si>
    <t>Umyvadlo keramické volné - š.u.= 650 mm (příp. zabudované do desky skříňky), otvor pro stojánkovou baterii, bez polosloupu, s plastovým sifonem, ventil click/clack umyvadlový</t>
  </si>
  <si>
    <t>725311121R</t>
  </si>
  <si>
    <t>Dvoudřez nerezový, příp. s odkapávačem, příprava pro napojení</t>
  </si>
  <si>
    <t>725311121Rr</t>
  </si>
  <si>
    <t>Dřez nerezový - š.d.= 500 mm, příp. s odkapávačem, příprava pro napojení</t>
  </si>
  <si>
    <t>725813111</t>
  </si>
  <si>
    <t>Ventil rohový bez připojovací trubičky nebo flexi hadičky G 1/2"</t>
  </si>
  <si>
    <t>Ventily rohové bez připojovací trubičky nebo flexi hadičky G 1/2"</t>
  </si>
  <si>
    <t>725813111R</t>
  </si>
  <si>
    <t>Připojovací trubička</t>
  </si>
  <si>
    <t>725821326R</t>
  </si>
  <si>
    <t>Baterie dřezové stojánkové pákové s otáčivým ústím a délkou ramínka 265 mm</t>
  </si>
  <si>
    <t>725822611</t>
  </si>
  <si>
    <t>Baterie umyvadlová stojánková páková bez výpusti</t>
  </si>
  <si>
    <t>Baterie umyvadlové stojánkové pákové bez výpusti</t>
  </si>
  <si>
    <t>Přesun hmot pro zařizovací předměty stanovený z hmotnosti přesunovaného materiálu vodorovná dopravní vzdálenost do 50 m v objektech výšky do 6 m</t>
  </si>
  <si>
    <t>D.1.4.2 - VZT, CHL</t>
  </si>
  <si>
    <t>D.1.4.a - Zařízení pro vytápění staveb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</si>
  <si>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</si>
  <si>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</si>
  <si>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</si>
  <si>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</si>
  <si>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733</t>
  </si>
  <si>
    <t>Ústřední vytápění - rozvodné potrubí</t>
  </si>
  <si>
    <t>733110803</t>
  </si>
  <si>
    <t>Demontáž potrubí ocelového závitového do DN 15</t>
  </si>
  <si>
    <t>733191923</t>
  </si>
  <si>
    <t>Navaření odbočky na potrubí ocelové závitové DN 15</t>
  </si>
  <si>
    <t>733222102</t>
  </si>
  <si>
    <t>Potrubí měděné polotvrdé spojované měkkým pájením D 15x1</t>
  </si>
  <si>
    <t>18+35</t>
  </si>
  <si>
    <t>733291101</t>
  </si>
  <si>
    <t>Zkouška těsnosti potrubí měděné do D 35x1,5</t>
  </si>
  <si>
    <t>733890801</t>
  </si>
  <si>
    <t>Přemístění potrubí demontovaného vodorovně do 100 m v objektech výšky do 6 m</t>
  </si>
  <si>
    <t>998733101</t>
  </si>
  <si>
    <t>Přesun hmot tonážní pro rozvody potrubí v objektech v do 6 m</t>
  </si>
  <si>
    <t>998733193</t>
  </si>
  <si>
    <t>Příplatek k přesunu hmot tonážní 733 za zvětšený přesun do 500 m</t>
  </si>
  <si>
    <t>734</t>
  </si>
  <si>
    <t>Ústřední vytápění - armatury</t>
  </si>
  <si>
    <t>734200821</t>
  </si>
  <si>
    <t>Demontáž armatury závitové se dvěma závity do G 1/2</t>
  </si>
  <si>
    <t>734209113</t>
  </si>
  <si>
    <t>Montáž armatury závitové s dvěma závity G 1/2</t>
  </si>
  <si>
    <t>734221682</t>
  </si>
  <si>
    <t>Termostatická hlavice kapalinová PN 10 do 110°C otopných těles VK s ochranou proti manipulaci a zcizení</t>
  </si>
  <si>
    <t>734222802</t>
  </si>
  <si>
    <t>Ventil závitový termostatický rohový G 1/2 PN 16 do 110°C s ruční hlavou chromovaný</t>
  </si>
  <si>
    <t>734261403</t>
  </si>
  <si>
    <t>Armatura připojovací rohová G 3/4x18 PN 10 do 110°C radiátorů typu MM</t>
  </si>
  <si>
    <t>734261417</t>
  </si>
  <si>
    <t>Šroubení regulační radiátorové rohové G 1/2 s vypouštěním</t>
  </si>
  <si>
    <t>734890801</t>
  </si>
  <si>
    <t>Přemístění demontovaných armatur vodorovně do 100 m v objektech výšky do 6 m</t>
  </si>
  <si>
    <t>998734101</t>
  </si>
  <si>
    <t>Přesun hmot tonážní pro armatury v objektech v do 6 m</t>
  </si>
  <si>
    <t>998734193</t>
  </si>
  <si>
    <t>Příplatek k přesunu hmot tonážní 734 za zvětšený přesun do 500 m</t>
  </si>
  <si>
    <t>735</t>
  </si>
  <si>
    <t>Ústřední vytápění - otopná tělesa</t>
  </si>
  <si>
    <t>735000912</t>
  </si>
  <si>
    <t>Vyregulování ventilu nebo kohoutu dvojregulačního s termostatickým ovládáním</t>
  </si>
  <si>
    <t>735111810</t>
  </si>
  <si>
    <t>Demontáž otopného tělesa litinového článkového</t>
  </si>
  <si>
    <t>735151659</t>
  </si>
  <si>
    <t>Otopné těleso panelové třídeskové 3 přídavné přestupní plochy výška/délka 550/1200 mm výkon 2495 W - záměna za litinová článková</t>
  </si>
  <si>
    <t>735151660</t>
  </si>
  <si>
    <t>Otopné těleso panelové třídeskové 3 přídavné přestupní plochy výška/délka 500/1400 mm výkon 2911 W- záměna za litinová článková</t>
  </si>
  <si>
    <t>735159320</t>
  </si>
  <si>
    <t>Montáž otopných těles panelových třířadých délky do 1500 mm</t>
  </si>
  <si>
    <t>735164273</t>
  </si>
  <si>
    <t xml:space="preserve">Otopné těleso trubkové  výška/délka 1810/750 mm</t>
  </si>
  <si>
    <t>735164512</t>
  </si>
  <si>
    <t>Montáž otopného tělesa trubkového na stěnu výšky tělesa přes 1500 mm</t>
  </si>
  <si>
    <t>735191910</t>
  </si>
  <si>
    <t>Napuštění vody do otopných těles</t>
  </si>
  <si>
    <t>735291800</t>
  </si>
  <si>
    <t>Demontáž konzoly nebo držáku otopných těles, registrů nebo konvektorů do odpadu</t>
  </si>
  <si>
    <t>735890801</t>
  </si>
  <si>
    <t>Přemístění demontovaného otopného tělesa vodorovně 100 m v objektech výšky do 6 m</t>
  </si>
  <si>
    <t>998735101</t>
  </si>
  <si>
    <t>Přesun hmot tonážní pro otopná tělesa v objektech v do 6 m</t>
  </si>
  <si>
    <t>998735193</t>
  </si>
  <si>
    <t>Příplatek k přesunu hmot tonážní 735 za zvětšený přesun do 500 m</t>
  </si>
  <si>
    <t>HZS</t>
  </si>
  <si>
    <t>Hodinové zúčtovací sazby</t>
  </si>
  <si>
    <t>HZS1301</t>
  </si>
  <si>
    <t>Hodinová zúčtovací sazba zedník bourací práce opravy</t>
  </si>
  <si>
    <t>hod</t>
  </si>
  <si>
    <t>262144</t>
  </si>
  <si>
    <t>HZS2212</t>
  </si>
  <si>
    <t>Hodinová zúčtovací sazba instalatér odborný topná zkouška</t>
  </si>
  <si>
    <t>D.1.4.b - Zařízení pro ochlazování staveb</t>
  </si>
  <si>
    <t>PSV - PSV</t>
  </si>
  <si>
    <t xml:space="preserve">    5000 - Chlazení</t>
  </si>
  <si>
    <t xml:space="preserve">    713 - Izolace tepelné</t>
  </si>
  <si>
    <t>5000</t>
  </si>
  <si>
    <t>Chlazení</t>
  </si>
  <si>
    <t>50001</t>
  </si>
  <si>
    <t>"Venkovní klimatizační jednotka Jednotka vhodná pro systém MULTISPLIT (jedna venkovní a až 5 vnitřních jednotek). Jednotka včetně příslušenství pro odvod kondenzátu (vytápění systémem). Chladící výkon: 8,0 kW"</t>
  </si>
  <si>
    <t>50002</t>
  </si>
  <si>
    <t xml:space="preserve">Vnitřní klimatizační jednotka nástěnnáí jednotka  Chladící výkon: 2,5 kW přisazená</t>
  </si>
  <si>
    <t>50003</t>
  </si>
  <si>
    <t>Infračervený dálkový ovladač</t>
  </si>
  <si>
    <t>51001</t>
  </si>
  <si>
    <t>Chladivové potrubí průměr 6,4 mm – měděné, předizolované dod/mtž</t>
  </si>
  <si>
    <t>51002</t>
  </si>
  <si>
    <t>Chladivové potrubí průměr 9,5 mm – měděné, předizolované dod/mtž</t>
  </si>
  <si>
    <t>50004</t>
  </si>
  <si>
    <t xml:space="preserve">"Dielektrická guma.  Vroubkovaná guma pro podložení VZT jednotky. Guma bude dávaná 2x křížem na sebe"</t>
  </si>
  <si>
    <t>50005</t>
  </si>
  <si>
    <t>Chladivo R410a</t>
  </si>
  <si>
    <t>50006</t>
  </si>
  <si>
    <t>Nátěr chladivového potrubí barvou odolnou UV záření</t>
  </si>
  <si>
    <t>50007</t>
  </si>
  <si>
    <t>"Plastová lišta s víkem Rozměr: 110x70 mm"</t>
  </si>
  <si>
    <t>50008</t>
  </si>
  <si>
    <t>"Ocelová nosná konzola Žárově zinkovaná ocelová konzola pro osazení venkovní jednotky"</t>
  </si>
  <si>
    <t>50009</t>
  </si>
  <si>
    <t>Závěsový, montážní, spojovací a těsnící materiál. Plechové potrubí bude uloženo na závěsy (např. Nosný systém HILTI), hadice budou na potrubí připevněny plastovou šedou samolepící spojovací páskou, izolace budou kryty stříbrnou AL samolepící páskou. Potru</t>
  </si>
  <si>
    <t>kg</t>
  </si>
  <si>
    <t>51003</t>
  </si>
  <si>
    <t>Montáž vnější chladící jednotky</t>
  </si>
  <si>
    <t>51004</t>
  </si>
  <si>
    <t>Montáž vnitřní chladící jednotky</t>
  </si>
  <si>
    <t>51005</t>
  </si>
  <si>
    <t>Uvedení do provozu chladícího zařízení multisplit včetně plnění</t>
  </si>
  <si>
    <t>51006</t>
  </si>
  <si>
    <t xml:space="preserve">"Dokumentace pro předání díla : - návod k obsluze - generální a jednotlivých strojů a zařízení, - protokol o zaškolení,  - protokol o předání, - ostatní potřebné protokoly"</t>
  </si>
  <si>
    <t>713</t>
  </si>
  <si>
    <t>Izolace tepelné</t>
  </si>
  <si>
    <t>700700195</t>
  </si>
  <si>
    <t xml:space="preserve">izol. plošná kaučuková  tl 32mm  vč závěsného systému,difůzním faktorem µ &gt;= 10 000. Použití od -50 °C do +105 °C  Součinitel tepelné vodivosti l0 °C = 0,034 W/mK</t>
  </si>
  <si>
    <t>700700191a1</t>
  </si>
  <si>
    <t xml:space="preserve">Kaučuková  páska š. 50mm lepící</t>
  </si>
  <si>
    <t>bm</t>
  </si>
  <si>
    <t>713463131</t>
  </si>
  <si>
    <t>Montáž izolace tepelné potrubí potrubními pouzdry bez úpravy slepenými 1x tl izolace do 25 mm</t>
  </si>
  <si>
    <t>721173722</t>
  </si>
  <si>
    <t>Potrubí kanalizační z PE připojovací DN 40</t>
  </si>
  <si>
    <t>721194104</t>
  </si>
  <si>
    <t>Vyvedení a upevnění odpadních výpustek DN 40</t>
  </si>
  <si>
    <t>721226521</t>
  </si>
  <si>
    <t>Zápachová uzávěrka nástěnná pro pračku a myčku DN 40</t>
  </si>
  <si>
    <t>998721192</t>
  </si>
  <si>
    <t>Příplatek k přesunu hmot tonážní 721 za zvětšený přesun do 100 m</t>
  </si>
  <si>
    <t>Hodinová zúčtovací sazba instalatér odborný chladící zkouška</t>
  </si>
  <si>
    <t>D.1.4.7 - Elektro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</si>
  <si>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</si>
  <si>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</si>
  <si>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</si>
  <si>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</si>
  <si>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</si>
  <si>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</si>
  <si>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Dodávka a montáž elektroinstalace - viz samostatný rozpočet</t>
  </si>
  <si>
    <t>512</t>
  </si>
  <si>
    <t>569695046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</si>
  <si>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</si>
  <si>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</si>
  <si>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</si>
  <si>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</si>
  <si>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VRN3</t>
  </si>
  <si>
    <t>Zařízení staveniště</t>
  </si>
  <si>
    <t>032803000</t>
  </si>
  <si>
    <t>Ostatní vybavení staveniště</t>
  </si>
  <si>
    <t>1024</t>
  </si>
  <si>
    <t>2081659602</t>
  </si>
  <si>
    <t>Poznámka k položce:_x000d_
Např. stavební buňky, dočasná skládka, kontejner, provizorní (např.dřevěné) schodiště na terasu (konstrukční výška cca 3,75 m), apod.</t>
  </si>
  <si>
    <t>034103000</t>
  </si>
  <si>
    <t>Oplocení staveniště</t>
  </si>
  <si>
    <t>1561146516</t>
  </si>
  <si>
    <t>039103000</t>
  </si>
  <si>
    <t>Rozebrání, bourání a odvoz zařízení staveniště</t>
  </si>
  <si>
    <t>-565648558</t>
  </si>
  <si>
    <t>039203000</t>
  </si>
  <si>
    <t>Úprava terénu po zrušení zařízení staveniště</t>
  </si>
  <si>
    <t>1822368444</t>
  </si>
  <si>
    <t>VRN7</t>
  </si>
  <si>
    <t>Provozní vlivy</t>
  </si>
  <si>
    <t>071103000</t>
  </si>
  <si>
    <t>Provoz investora</t>
  </si>
  <si>
    <t>-998461537</t>
  </si>
  <si>
    <t>Poznámka k položce:_x000d_
V části 2. NP bude provoz investora nepřerušen - nutno prachotěsně oddělit staveniště.</t>
  </si>
  <si>
    <t>VRN9</t>
  </si>
  <si>
    <t>Ostatní náklady</t>
  </si>
  <si>
    <t>091003000</t>
  </si>
  <si>
    <t>Kompletní úklid po dokončení prací</t>
  </si>
  <si>
    <t>-1355019335</t>
  </si>
  <si>
    <t>Ostatní náklady bez rozlišení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</si>
</sst>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33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44-69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DC Veská - rek. L. křídla 2. NP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5. 10. 2022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ROUND(AG95+AG96+AG100+AG103+AG104,2)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ROUND(AS95+AS96+AS100+AS103+AS104,2)</f>
        <v>0</v>
      </c>
      <c r="AT94" s="114">
        <f>ROUND(SUM(AV94:AW94),2)</f>
        <v>0</v>
      </c>
      <c r="AU94" s="115">
        <f>ROUND(AU95+AU96+AU100+AU103+AU104,5)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ROUND(AZ95+AZ96+AZ100+AZ103+AZ104,2)</f>
        <v>0</v>
      </c>
      <c r="BA94" s="114">
        <f>ROUND(BA95+BA96+BA100+BA103+BA104,2)</f>
        <v>0</v>
      </c>
      <c r="BB94" s="114">
        <f>ROUND(BB95+BB96+BB100+BB103+BB104,2)</f>
        <v>0</v>
      </c>
      <c r="BC94" s="114">
        <f>ROUND(BC95+BC96+BC100+BC103+BC104,2)</f>
        <v>0</v>
      </c>
      <c r="BD94" s="116">
        <f>ROUND(BD95+BD96+BD100+BD103+BD104,2)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ASŘ'!J30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'SO 01 - ASŘ'!P134</f>
        <v>0</v>
      </c>
      <c r="AV95" s="128">
        <f>'SO 01 - ASŘ'!J33</f>
        <v>0</v>
      </c>
      <c r="AW95" s="128">
        <f>'SO 01 - ASŘ'!J34</f>
        <v>0</v>
      </c>
      <c r="AX95" s="128">
        <f>'SO 01 - ASŘ'!J35</f>
        <v>0</v>
      </c>
      <c r="AY95" s="128">
        <f>'SO 01 - ASŘ'!J36</f>
        <v>0</v>
      </c>
      <c r="AZ95" s="128">
        <f>'SO 01 - ASŘ'!F33</f>
        <v>0</v>
      </c>
      <c r="BA95" s="128">
        <f>'SO 01 - ASŘ'!F34</f>
        <v>0</v>
      </c>
      <c r="BB95" s="128">
        <f>'SO 01 - ASŘ'!F35</f>
        <v>0</v>
      </c>
      <c r="BC95" s="128">
        <f>'SO 01 - ASŘ'!F36</f>
        <v>0</v>
      </c>
      <c r="BD95" s="130">
        <f>'SO 01 - ASŘ'!F37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7"/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ROUND(SUM(AG97:AG99),2)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f>ROUND(SUM(AS97:AS99),2)</f>
        <v>0</v>
      </c>
      <c r="AT96" s="128">
        <f>ROUND(SUM(AV96:AW96),2)</f>
        <v>0</v>
      </c>
      <c r="AU96" s="129">
        <f>ROUND(SUM(AU97:AU99),5)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ROUND(SUM(AZ97:AZ99),2)</f>
        <v>0</v>
      </c>
      <c r="BA96" s="128">
        <f>ROUND(SUM(BA97:BA99),2)</f>
        <v>0</v>
      </c>
      <c r="BB96" s="128">
        <f>ROUND(SUM(BB97:BB99),2)</f>
        <v>0</v>
      </c>
      <c r="BC96" s="128">
        <f>ROUND(SUM(BC97:BC99),2)</f>
        <v>0</v>
      </c>
      <c r="BD96" s="130">
        <f>ROUND(SUM(BD97:BD99),2)</f>
        <v>0</v>
      </c>
      <c r="BE96" s="7"/>
      <c r="BS96" s="131" t="s">
        <v>73</v>
      </c>
      <c r="BT96" s="131" t="s">
        <v>82</v>
      </c>
      <c r="BU96" s="131" t="s">
        <v>75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4" customFormat="1" ht="16.5" customHeight="1">
      <c r="A97" s="119" t="s">
        <v>78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'a - Vnitřní kanalizace'!J32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'a - Vnitřní kanalizace'!P123</f>
        <v>0</v>
      </c>
      <c r="AV97" s="138">
        <f>'a - Vnitřní kanalizace'!J35</f>
        <v>0</v>
      </c>
      <c r="AW97" s="138">
        <f>'a - Vnitřní kanalizace'!J36</f>
        <v>0</v>
      </c>
      <c r="AX97" s="138">
        <f>'a - Vnitřní kanalizace'!J37</f>
        <v>0</v>
      </c>
      <c r="AY97" s="138">
        <f>'a - Vnitřní kanalizace'!J38</f>
        <v>0</v>
      </c>
      <c r="AZ97" s="138">
        <f>'a - Vnitřní kanalizace'!F35</f>
        <v>0</v>
      </c>
      <c r="BA97" s="138">
        <f>'a - Vnitřní kanalizace'!F36</f>
        <v>0</v>
      </c>
      <c r="BB97" s="138">
        <f>'a - Vnitřní kanalizace'!F37</f>
        <v>0</v>
      </c>
      <c r="BC97" s="138">
        <f>'a - Vnitřní kanalizace'!F38</f>
        <v>0</v>
      </c>
      <c r="BD97" s="140">
        <f>'a - Vnitřní kanalizace'!F39</f>
        <v>0</v>
      </c>
      <c r="BE97" s="4"/>
      <c r="BT97" s="141" t="s">
        <v>84</v>
      </c>
      <c r="BV97" s="141" t="s">
        <v>76</v>
      </c>
      <c r="BW97" s="141" t="s">
        <v>91</v>
      </c>
      <c r="BX97" s="141" t="s">
        <v>87</v>
      </c>
      <c r="CL97" s="141" t="s">
        <v>1</v>
      </c>
    </row>
    <row r="98" s="4" customFormat="1" ht="16.5" customHeight="1">
      <c r="A98" s="119" t="s">
        <v>78</v>
      </c>
      <c r="B98" s="70"/>
      <c r="C98" s="133"/>
      <c r="D98" s="133"/>
      <c r="E98" s="134" t="s">
        <v>92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'b - Vnitřní vodovod'!J32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'b - Vnitřní vodovod'!P122</f>
        <v>0</v>
      </c>
      <c r="AV98" s="138">
        <f>'b - Vnitřní vodovod'!J35</f>
        <v>0</v>
      </c>
      <c r="AW98" s="138">
        <f>'b - Vnitřní vodovod'!J36</f>
        <v>0</v>
      </c>
      <c r="AX98" s="138">
        <f>'b - Vnitřní vodovod'!J37</f>
        <v>0</v>
      </c>
      <c r="AY98" s="138">
        <f>'b - Vnitřní vodovod'!J38</f>
        <v>0</v>
      </c>
      <c r="AZ98" s="138">
        <f>'b - Vnitřní vodovod'!F35</f>
        <v>0</v>
      </c>
      <c r="BA98" s="138">
        <f>'b - Vnitřní vodovod'!F36</f>
        <v>0</v>
      </c>
      <c r="BB98" s="138">
        <f>'b - Vnitřní vodovod'!F37</f>
        <v>0</v>
      </c>
      <c r="BC98" s="138">
        <f>'b - Vnitřní vodovod'!F38</f>
        <v>0</v>
      </c>
      <c r="BD98" s="140">
        <f>'b - Vnitřní vodovod'!F39</f>
        <v>0</v>
      </c>
      <c r="BE98" s="4"/>
      <c r="BT98" s="141" t="s">
        <v>84</v>
      </c>
      <c r="BV98" s="141" t="s">
        <v>76</v>
      </c>
      <c r="BW98" s="141" t="s">
        <v>94</v>
      </c>
      <c r="BX98" s="141" t="s">
        <v>87</v>
      </c>
      <c r="CL98" s="141" t="s">
        <v>1</v>
      </c>
    </row>
    <row r="99" s="4" customFormat="1" ht="16.5" customHeight="1">
      <c r="A99" s="119" t="s">
        <v>78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'c - Zařizovací předměty'!J32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37">
        <v>0</v>
      </c>
      <c r="AT99" s="138">
        <f>ROUND(SUM(AV99:AW99),2)</f>
        <v>0</v>
      </c>
      <c r="AU99" s="139">
        <f>'c - Zařizovací předměty'!P122</f>
        <v>0</v>
      </c>
      <c r="AV99" s="138">
        <f>'c - Zařizovací předměty'!J35</f>
        <v>0</v>
      </c>
      <c r="AW99" s="138">
        <f>'c - Zařizovací předměty'!J36</f>
        <v>0</v>
      </c>
      <c r="AX99" s="138">
        <f>'c - Zařizovací předměty'!J37</f>
        <v>0</v>
      </c>
      <c r="AY99" s="138">
        <f>'c - Zařizovací předměty'!J38</f>
        <v>0</v>
      </c>
      <c r="AZ99" s="138">
        <f>'c - Zařizovací předměty'!F35</f>
        <v>0</v>
      </c>
      <c r="BA99" s="138">
        <f>'c - Zařizovací předměty'!F36</f>
        <v>0</v>
      </c>
      <c r="BB99" s="138">
        <f>'c - Zařizovací předměty'!F37</f>
        <v>0</v>
      </c>
      <c r="BC99" s="138">
        <f>'c - Zařizovací předměty'!F38</f>
        <v>0</v>
      </c>
      <c r="BD99" s="140">
        <f>'c - Zařizovací předměty'!F39</f>
        <v>0</v>
      </c>
      <c r="BE99" s="4"/>
      <c r="BT99" s="141" t="s">
        <v>84</v>
      </c>
      <c r="BV99" s="141" t="s">
        <v>76</v>
      </c>
      <c r="BW99" s="141" t="s">
        <v>97</v>
      </c>
      <c r="BX99" s="141" t="s">
        <v>87</v>
      </c>
      <c r="CL99" s="141" t="s">
        <v>1</v>
      </c>
    </row>
    <row r="100" s="7" customFormat="1" ht="16.5" customHeight="1">
      <c r="A100" s="7"/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32">
        <f>ROUND(SUM(AG101:AG102),2)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81</v>
      </c>
      <c r="AR100" s="126"/>
      <c r="AS100" s="127">
        <f>ROUND(SUM(AS101:AS102),2)</f>
        <v>0</v>
      </c>
      <c r="AT100" s="128">
        <f>ROUND(SUM(AV100:AW100),2)</f>
        <v>0</v>
      </c>
      <c r="AU100" s="129">
        <f>ROUND(SUM(AU101:AU102),5)</f>
        <v>0</v>
      </c>
      <c r="AV100" s="128">
        <f>ROUND(AZ100*L29,2)</f>
        <v>0</v>
      </c>
      <c r="AW100" s="128">
        <f>ROUND(BA100*L30,2)</f>
        <v>0</v>
      </c>
      <c r="AX100" s="128">
        <f>ROUND(BB100*L29,2)</f>
        <v>0</v>
      </c>
      <c r="AY100" s="128">
        <f>ROUND(BC100*L30,2)</f>
        <v>0</v>
      </c>
      <c r="AZ100" s="128">
        <f>ROUND(SUM(AZ101:AZ102),2)</f>
        <v>0</v>
      </c>
      <c r="BA100" s="128">
        <f>ROUND(SUM(BA101:BA102),2)</f>
        <v>0</v>
      </c>
      <c r="BB100" s="128">
        <f>ROUND(SUM(BB101:BB102),2)</f>
        <v>0</v>
      </c>
      <c r="BC100" s="128">
        <f>ROUND(SUM(BC101:BC102),2)</f>
        <v>0</v>
      </c>
      <c r="BD100" s="130">
        <f>ROUND(SUM(BD101:BD102),2)</f>
        <v>0</v>
      </c>
      <c r="BE100" s="7"/>
      <c r="BS100" s="131" t="s">
        <v>73</v>
      </c>
      <c r="BT100" s="131" t="s">
        <v>82</v>
      </c>
      <c r="BU100" s="131" t="s">
        <v>75</v>
      </c>
      <c r="BV100" s="131" t="s">
        <v>76</v>
      </c>
      <c r="BW100" s="131" t="s">
        <v>100</v>
      </c>
      <c r="BX100" s="131" t="s">
        <v>5</v>
      </c>
      <c r="CL100" s="131" t="s">
        <v>1</v>
      </c>
      <c r="CM100" s="131" t="s">
        <v>84</v>
      </c>
    </row>
    <row r="101" s="4" customFormat="1" ht="16.5" customHeight="1">
      <c r="A101" s="119" t="s">
        <v>78</v>
      </c>
      <c r="B101" s="70"/>
      <c r="C101" s="133"/>
      <c r="D101" s="133"/>
      <c r="E101" s="134" t="s">
        <v>101</v>
      </c>
      <c r="F101" s="134"/>
      <c r="G101" s="134"/>
      <c r="H101" s="134"/>
      <c r="I101" s="134"/>
      <c r="J101" s="133"/>
      <c r="K101" s="134" t="s">
        <v>102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'D.1.4.a - Zařízení pro vy...'!J32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90</v>
      </c>
      <c r="AR101" s="72"/>
      <c r="AS101" s="137">
        <v>0</v>
      </c>
      <c r="AT101" s="138">
        <f>ROUND(SUM(AV101:AW101),2)</f>
        <v>0</v>
      </c>
      <c r="AU101" s="139">
        <f>'D.1.4.a - Zařízení pro vy...'!P125</f>
        <v>0</v>
      </c>
      <c r="AV101" s="138">
        <f>'D.1.4.a - Zařízení pro vy...'!J35</f>
        <v>0</v>
      </c>
      <c r="AW101" s="138">
        <f>'D.1.4.a - Zařízení pro vy...'!J36</f>
        <v>0</v>
      </c>
      <c r="AX101" s="138">
        <f>'D.1.4.a - Zařízení pro vy...'!J37</f>
        <v>0</v>
      </c>
      <c r="AY101" s="138">
        <f>'D.1.4.a - Zařízení pro vy...'!J38</f>
        <v>0</v>
      </c>
      <c r="AZ101" s="138">
        <f>'D.1.4.a - Zařízení pro vy...'!F35</f>
        <v>0</v>
      </c>
      <c r="BA101" s="138">
        <f>'D.1.4.a - Zařízení pro vy...'!F36</f>
        <v>0</v>
      </c>
      <c r="BB101" s="138">
        <f>'D.1.4.a - Zařízení pro vy...'!F37</f>
        <v>0</v>
      </c>
      <c r="BC101" s="138">
        <f>'D.1.4.a - Zařízení pro vy...'!F38</f>
        <v>0</v>
      </c>
      <c r="BD101" s="140">
        <f>'D.1.4.a - Zařízení pro vy...'!F39</f>
        <v>0</v>
      </c>
      <c r="BE101" s="4"/>
      <c r="BT101" s="141" t="s">
        <v>84</v>
      </c>
      <c r="BV101" s="141" t="s">
        <v>76</v>
      </c>
      <c r="BW101" s="141" t="s">
        <v>103</v>
      </c>
      <c r="BX101" s="141" t="s">
        <v>100</v>
      </c>
      <c r="CL101" s="141" t="s">
        <v>1</v>
      </c>
    </row>
    <row r="102" s="4" customFormat="1" ht="16.5" customHeight="1">
      <c r="A102" s="119" t="s">
        <v>78</v>
      </c>
      <c r="B102" s="70"/>
      <c r="C102" s="133"/>
      <c r="D102" s="133"/>
      <c r="E102" s="134" t="s">
        <v>104</v>
      </c>
      <c r="F102" s="134"/>
      <c r="G102" s="134"/>
      <c r="H102" s="134"/>
      <c r="I102" s="134"/>
      <c r="J102" s="133"/>
      <c r="K102" s="134" t="s">
        <v>105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'D.1.4.b - Zařízení pro oc...'!J32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90</v>
      </c>
      <c r="AR102" s="72"/>
      <c r="AS102" s="137">
        <v>0</v>
      </c>
      <c r="AT102" s="138">
        <f>ROUND(SUM(AV102:AW102),2)</f>
        <v>0</v>
      </c>
      <c r="AU102" s="139">
        <f>'D.1.4.b - Zařízení pro oc...'!P125</f>
        <v>0</v>
      </c>
      <c r="AV102" s="138">
        <f>'D.1.4.b - Zařízení pro oc...'!J35</f>
        <v>0</v>
      </c>
      <c r="AW102" s="138">
        <f>'D.1.4.b - Zařízení pro oc...'!J36</f>
        <v>0</v>
      </c>
      <c r="AX102" s="138">
        <f>'D.1.4.b - Zařízení pro oc...'!J37</f>
        <v>0</v>
      </c>
      <c r="AY102" s="138">
        <f>'D.1.4.b - Zařízení pro oc...'!J38</f>
        <v>0</v>
      </c>
      <c r="AZ102" s="138">
        <f>'D.1.4.b - Zařízení pro oc...'!F35</f>
        <v>0</v>
      </c>
      <c r="BA102" s="138">
        <f>'D.1.4.b - Zařízení pro oc...'!F36</f>
        <v>0</v>
      </c>
      <c r="BB102" s="138">
        <f>'D.1.4.b - Zařízení pro oc...'!F37</f>
        <v>0</v>
      </c>
      <c r="BC102" s="138">
        <f>'D.1.4.b - Zařízení pro oc...'!F38</f>
        <v>0</v>
      </c>
      <c r="BD102" s="140">
        <f>'D.1.4.b - Zařízení pro oc...'!F39</f>
        <v>0</v>
      </c>
      <c r="BE102" s="4"/>
      <c r="BT102" s="141" t="s">
        <v>84</v>
      </c>
      <c r="BV102" s="141" t="s">
        <v>76</v>
      </c>
      <c r="BW102" s="141" t="s">
        <v>106</v>
      </c>
      <c r="BX102" s="141" t="s">
        <v>100</v>
      </c>
      <c r="CL102" s="141" t="s">
        <v>1</v>
      </c>
    </row>
    <row r="103" s="7" customFormat="1" ht="16.5" customHeight="1">
      <c r="A103" s="119" t="s">
        <v>78</v>
      </c>
      <c r="B103" s="120"/>
      <c r="C103" s="121"/>
      <c r="D103" s="122" t="s">
        <v>107</v>
      </c>
      <c r="E103" s="122"/>
      <c r="F103" s="122"/>
      <c r="G103" s="122"/>
      <c r="H103" s="122"/>
      <c r="I103" s="123"/>
      <c r="J103" s="122" t="s">
        <v>108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'D.1.4.7 - Elektro'!J30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81</v>
      </c>
      <c r="AR103" s="126"/>
      <c r="AS103" s="127">
        <v>0</v>
      </c>
      <c r="AT103" s="128">
        <f>ROUND(SUM(AV103:AW103),2)</f>
        <v>0</v>
      </c>
      <c r="AU103" s="129">
        <f>'D.1.4.7 - Elektro'!P118</f>
        <v>0</v>
      </c>
      <c r="AV103" s="128">
        <f>'D.1.4.7 - Elektro'!J33</f>
        <v>0</v>
      </c>
      <c r="AW103" s="128">
        <f>'D.1.4.7 - Elektro'!J34</f>
        <v>0</v>
      </c>
      <c r="AX103" s="128">
        <f>'D.1.4.7 - Elektro'!J35</f>
        <v>0</v>
      </c>
      <c r="AY103" s="128">
        <f>'D.1.4.7 - Elektro'!J36</f>
        <v>0</v>
      </c>
      <c r="AZ103" s="128">
        <f>'D.1.4.7 - Elektro'!F33</f>
        <v>0</v>
      </c>
      <c r="BA103" s="128">
        <f>'D.1.4.7 - Elektro'!F34</f>
        <v>0</v>
      </c>
      <c r="BB103" s="128">
        <f>'D.1.4.7 - Elektro'!F35</f>
        <v>0</v>
      </c>
      <c r="BC103" s="128">
        <f>'D.1.4.7 - Elektro'!F36</f>
        <v>0</v>
      </c>
      <c r="BD103" s="130">
        <f>'D.1.4.7 - Elektro'!F37</f>
        <v>0</v>
      </c>
      <c r="BE103" s="7"/>
      <c r="BT103" s="131" t="s">
        <v>82</v>
      </c>
      <c r="BV103" s="131" t="s">
        <v>76</v>
      </c>
      <c r="BW103" s="131" t="s">
        <v>109</v>
      </c>
      <c r="BX103" s="131" t="s">
        <v>5</v>
      </c>
      <c r="CL103" s="131" t="s">
        <v>1</v>
      </c>
      <c r="CM103" s="131" t="s">
        <v>84</v>
      </c>
    </row>
    <row r="104" s="7" customFormat="1" ht="16.5" customHeight="1">
      <c r="A104" s="119" t="s">
        <v>78</v>
      </c>
      <c r="B104" s="120"/>
      <c r="C104" s="121"/>
      <c r="D104" s="122" t="s">
        <v>110</v>
      </c>
      <c r="E104" s="122"/>
      <c r="F104" s="122"/>
      <c r="G104" s="122"/>
      <c r="H104" s="122"/>
      <c r="I104" s="123"/>
      <c r="J104" s="122" t="s">
        <v>111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'VRN - Vedlejší rozpočtové...'!J30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81</v>
      </c>
      <c r="AR104" s="126"/>
      <c r="AS104" s="142">
        <v>0</v>
      </c>
      <c r="AT104" s="143">
        <f>ROUND(SUM(AV104:AW104),2)</f>
        <v>0</v>
      </c>
      <c r="AU104" s="144">
        <f>'VRN - Vedlejší rozpočtové...'!P120</f>
        <v>0</v>
      </c>
      <c r="AV104" s="143">
        <f>'VRN - Vedlejší rozpočtové...'!J33</f>
        <v>0</v>
      </c>
      <c r="AW104" s="143">
        <f>'VRN - Vedlejší rozpočtové...'!J34</f>
        <v>0</v>
      </c>
      <c r="AX104" s="143">
        <f>'VRN - Vedlejší rozpočtové...'!J35</f>
        <v>0</v>
      </c>
      <c r="AY104" s="143">
        <f>'VRN - Vedlejší rozpočtové...'!J36</f>
        <v>0</v>
      </c>
      <c r="AZ104" s="143">
        <f>'VRN - Vedlejší rozpočtové...'!F33</f>
        <v>0</v>
      </c>
      <c r="BA104" s="143">
        <f>'VRN - Vedlejší rozpočtové...'!F34</f>
        <v>0</v>
      </c>
      <c r="BB104" s="143">
        <f>'VRN - Vedlejší rozpočtové...'!F35</f>
        <v>0</v>
      </c>
      <c r="BC104" s="143">
        <f>'VRN - Vedlejší rozpočtové...'!F36</f>
        <v>0</v>
      </c>
      <c r="BD104" s="145">
        <f>'VRN - Vedlejší rozpočtové...'!F37</f>
        <v>0</v>
      </c>
      <c r="BE104" s="7"/>
      <c r="BT104" s="131" t="s">
        <v>82</v>
      </c>
      <c r="BV104" s="131" t="s">
        <v>76</v>
      </c>
      <c r="BW104" s="131" t="s">
        <v>112</v>
      </c>
      <c r="BX104" s="131" t="s">
        <v>5</v>
      </c>
      <c r="CL104" s="131" t="s">
        <v>1</v>
      </c>
      <c r="CM104" s="131" t="s">
        <v>84</v>
      </c>
    </row>
    <row r="105" s="2" customFormat="1" ht="30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</sheetData>
  <sheetProtection sheet="1" formatColumns="0" formatRows="0" objects="1" scenarios="1" spinCount="100000" saltValue="P0He0b0VnkoWgrUqVhnLcgEkN6UZVCf+4mIabwjWFKVfSzfUTH85cPPe0U0/KCgELLrSn+bdJbLu6ZSWjL8fAQ==" hashValue="+6q8WYRKAGahy74Y0r9yIG9q+hoJML4GSCD6oj+dllE9Np/6e4EQP13CcTtFKOHKCANlcl8mslTFczHZ9v5dIg==" algorithmName="SHA-512" password="CC35"/>
  <mergeCells count="78">
    <mergeCell ref="C92:G92"/>
    <mergeCell ref="D100:H100"/>
    <mergeCell ref="D95:H95"/>
    <mergeCell ref="D96:H96"/>
    <mergeCell ref="D104:H104"/>
    <mergeCell ref="D103:H103"/>
    <mergeCell ref="E102:I102"/>
    <mergeCell ref="E99:I99"/>
    <mergeCell ref="E101:I101"/>
    <mergeCell ref="E97:I97"/>
    <mergeCell ref="E98:I98"/>
    <mergeCell ref="I92:AF92"/>
    <mergeCell ref="J103:AF103"/>
    <mergeCell ref="J104:AF104"/>
    <mergeCell ref="J100:AF100"/>
    <mergeCell ref="J95:AF95"/>
    <mergeCell ref="J96:AF96"/>
    <mergeCell ref="K97:AF97"/>
    <mergeCell ref="K101:AF101"/>
    <mergeCell ref="K102:AF102"/>
    <mergeCell ref="K99:AF99"/>
    <mergeCell ref="K98:AF98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0:AM100"/>
    <mergeCell ref="AG97:AM97"/>
    <mergeCell ref="AG101:AM101"/>
    <mergeCell ref="AG95:AM95"/>
    <mergeCell ref="AG103:AM103"/>
    <mergeCell ref="AG102:AM102"/>
    <mergeCell ref="AG92:AM92"/>
    <mergeCell ref="AG96:AM96"/>
    <mergeCell ref="AG99:AM99"/>
    <mergeCell ref="AG98:AM98"/>
    <mergeCell ref="AG104:AM104"/>
    <mergeCell ref="AM89:AP89"/>
    <mergeCell ref="AM90:AP90"/>
    <mergeCell ref="AM87:AN87"/>
    <mergeCell ref="AN102:AP102"/>
    <mergeCell ref="AN103:AP103"/>
    <mergeCell ref="AN98:AP98"/>
    <mergeCell ref="AN101:AP101"/>
    <mergeCell ref="AN100:AP100"/>
    <mergeCell ref="AN95:AP95"/>
    <mergeCell ref="AN96:AP96"/>
    <mergeCell ref="AN99:AP99"/>
    <mergeCell ref="AN97:AP97"/>
    <mergeCell ref="AN92:AP92"/>
    <mergeCell ref="AN104:AP104"/>
    <mergeCell ref="AS89:AT91"/>
    <mergeCell ref="AN94:AP94"/>
  </mergeCells>
  <hyperlinks>
    <hyperlink ref="A95" location="'SO 01 - ASŘ'!C2" display="/"/>
    <hyperlink ref="A97" location="'a - Vnitřní kanalizace'!C2" display="/"/>
    <hyperlink ref="A98" location="'b - Vnitřní vodovod'!C2" display="/"/>
    <hyperlink ref="A99" location="'c - Zařizovací předměty'!C2" display="/"/>
    <hyperlink ref="A101" location="'D.1.4.a - Zařízení pro vy...'!C2" display="/"/>
    <hyperlink ref="A102" location="'D.1.4.b - Zařízení pro oc...'!C2" display="/"/>
    <hyperlink ref="A103" location="'D.1.4.7 - Elektro'!C2" display="/"/>
    <hyperlink ref="A104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5. 10. 2022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33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ROUND((SUM(BE134:BE506)),  2)</f>
        <v>0</v>
      </c>
      <c r="G33" s="38"/>
      <c r="H33" s="38"/>
      <c r="I33" s="164">
        <v>0.20999999999999999</v>
      </c>
      <c r="J33" s="163">
        <f>ROUND(((SUM(BE134:BE506))*I33),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ROUND((SUM(BF134:BF506)),  2)</f>
        <v>0</v>
      </c>
      <c r="G34" s="38"/>
      <c r="H34" s="38"/>
      <c r="I34" s="164">
        <v>0.14999999999999999</v>
      </c>
      <c r="J34" s="163">
        <f>ROUND(((SUM(BF134:BF506))*I34),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ROUND((SUM(BG134:BG506)),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ROUND((SUM(BH134:BH506)),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ROUND((SUM(BI134:BI506)),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ASŘ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121</v>
      </c>
      <c r="E97" s="191"/>
      <c r="F97" s="191"/>
      <c r="G97" s="191"/>
      <c r="H97" s="191"/>
      <c r="I97" s="191"/>
      <c r="J97" s="192">
        <f>J135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122</v>
      </c>
      <c r="E98" s="196"/>
      <c r="F98" s="196"/>
      <c r="G98" s="196"/>
      <c r="H98" s="196"/>
      <c r="I98" s="196"/>
      <c r="J98" s="197">
        <f>J136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123</v>
      </c>
      <c r="E99" s="196"/>
      <c r="F99" s="196"/>
      <c r="G99" s="196"/>
      <c r="H99" s="196"/>
      <c r="I99" s="196"/>
      <c r="J99" s="197">
        <f>J150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124</v>
      </c>
      <c r="E100" s="196"/>
      <c r="F100" s="196"/>
      <c r="G100" s="196"/>
      <c r="H100" s="196"/>
      <c r="I100" s="196"/>
      <c r="J100" s="197">
        <f>J174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125</v>
      </c>
      <c r="E101" s="196"/>
      <c r="F101" s="196"/>
      <c r="G101" s="196"/>
      <c r="H101" s="196"/>
      <c r="I101" s="196"/>
      <c r="J101" s="197">
        <f>J236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126</v>
      </c>
      <c r="E102" s="196"/>
      <c r="F102" s="196"/>
      <c r="G102" s="196"/>
      <c r="H102" s="196"/>
      <c r="I102" s="196"/>
      <c r="J102" s="197">
        <f>J246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127</v>
      </c>
      <c r="E103" s="191"/>
      <c r="F103" s="191"/>
      <c r="G103" s="191"/>
      <c r="H103" s="191"/>
      <c r="I103" s="191"/>
      <c r="J103" s="192">
        <f>J249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128</v>
      </c>
      <c r="E104" s="196"/>
      <c r="F104" s="196"/>
      <c r="G104" s="196"/>
      <c r="H104" s="196"/>
      <c r="I104" s="196"/>
      <c r="J104" s="197">
        <f>J250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129</v>
      </c>
      <c r="E105" s="196"/>
      <c r="F105" s="196"/>
      <c r="G105" s="196"/>
      <c r="H105" s="196"/>
      <c r="I105" s="196"/>
      <c r="J105" s="197">
        <f>J263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130</v>
      </c>
      <c r="E106" s="196"/>
      <c r="F106" s="196"/>
      <c r="G106" s="196"/>
      <c r="H106" s="196"/>
      <c r="I106" s="196"/>
      <c r="J106" s="197">
        <f>J268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131</v>
      </c>
      <c r="E107" s="196"/>
      <c r="F107" s="196"/>
      <c r="G107" s="196"/>
      <c r="H107" s="196"/>
      <c r="I107" s="196"/>
      <c r="J107" s="197">
        <f>J275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132</v>
      </c>
      <c r="E108" s="196"/>
      <c r="F108" s="196"/>
      <c r="G108" s="196"/>
      <c r="H108" s="196"/>
      <c r="I108" s="196"/>
      <c r="J108" s="197">
        <f>J316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133</v>
      </c>
      <c r="E109" s="196"/>
      <c r="F109" s="196"/>
      <c r="G109" s="196"/>
      <c r="H109" s="196"/>
      <c r="I109" s="196"/>
      <c r="J109" s="197">
        <f>J388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134</v>
      </c>
      <c r="E110" s="196"/>
      <c r="F110" s="196"/>
      <c r="G110" s="196"/>
      <c r="H110" s="196"/>
      <c r="I110" s="196"/>
      <c r="J110" s="197">
        <f>J412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135</v>
      </c>
      <c r="E111" s="196"/>
      <c r="F111" s="196"/>
      <c r="G111" s="196"/>
      <c r="H111" s="196"/>
      <c r="I111" s="196"/>
      <c r="J111" s="197">
        <f>J439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136</v>
      </c>
      <c r="E112" s="196"/>
      <c r="F112" s="196"/>
      <c r="G112" s="196"/>
      <c r="H112" s="196"/>
      <c r="I112" s="196"/>
      <c r="J112" s="197">
        <f>J463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137</v>
      </c>
      <c r="E113" s="196"/>
      <c r="F113" s="196"/>
      <c r="G113" s="196"/>
      <c r="H113" s="196"/>
      <c r="I113" s="196"/>
      <c r="J113" s="197">
        <f>J473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138</v>
      </c>
      <c r="E114" s="196"/>
      <c r="F114" s="196"/>
      <c r="G114" s="196"/>
      <c r="H114" s="196"/>
      <c r="I114" s="196"/>
      <c r="J114" s="197">
        <f>J497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139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83" t="str">
        <f>E7</f>
        <v>DC Veská - rek. L. křídla 2. NP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114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SO 01 - ASŘ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 xml:space="preserve"> </v>
      </c>
      <c r="G128" s="40"/>
      <c r="H128" s="40"/>
      <c r="I128" s="32" t="s">
        <v>22</v>
      </c>
      <c r="J128" s="79" t="str">
        <f>IF(J12="","",J12)</f>
        <v>5. 10. 2022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 xml:space="preserve"> </v>
      </c>
      <c r="G130" s="40"/>
      <c r="H130" s="40"/>
      <c r="I130" s="32" t="s">
        <v>29</v>
      </c>
      <c r="J130" s="36" t="str">
        <f>E21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27</v>
      </c>
      <c r="D131" s="40"/>
      <c r="E131" s="40"/>
      <c r="F131" s="27" t="str">
        <f>IF(E18="","",E18)</f>
        <v>Vyplň údaj</v>
      </c>
      <c r="G131" s="40"/>
      <c r="H131" s="40"/>
      <c r="I131" s="32" t="s">
        <v>31</v>
      </c>
      <c r="J131" s="36" t="str">
        <f>E24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9"/>
      <c r="B133" s="200"/>
      <c r="C133" s="201" t="s">
        <v>140</v>
      </c>
      <c r="D133" s="202" t="s">
        <v>59</v>
      </c>
      <c r="E133" s="202" t="s">
        <v>55</v>
      </c>
      <c r="F133" s="202" t="s">
        <v>56</v>
      </c>
      <c r="G133" s="202" t="s">
        <v>141</v>
      </c>
      <c r="H133" s="202" t="s">
        <v>142</v>
      </c>
      <c r="I133" s="202" t="s">
        <v>143</v>
      </c>
      <c r="J133" s="203" t="s">
        <v>118</v>
      </c>
      <c r="K133" s="204" t="s">
        <v>144</v>
      </c>
      <c r="L133" s="205"/>
      <c r="M133" s="100" t="s">
        <v>1</v>
      </c>
      <c r="N133" s="101" t="s">
        <v>38</v>
      </c>
      <c r="O133" s="101" t="s">
        <v>145</v>
      </c>
      <c r="P133" s="101" t="s">
        <v>146</v>
      </c>
      <c r="Q133" s="101" t="s">
        <v>147</v>
      </c>
      <c r="R133" s="101" t="s">
        <v>148</v>
      </c>
      <c r="S133" s="101" t="s">
        <v>149</v>
      </c>
      <c r="T133" s="102" t="s">
        <v>150</v>
      </c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</row>
    <row r="134" s="2" customFormat="1" ht="22.8" customHeight="1">
      <c r="A134" s="38"/>
      <c r="B134" s="39"/>
      <c r="C134" s="107" t="s">
        <v>151</v>
      </c>
      <c r="D134" s="40"/>
      <c r="E134" s="40"/>
      <c r="F134" s="40"/>
      <c r="G134" s="40"/>
      <c r="H134" s="40"/>
      <c r="I134" s="40"/>
      <c r="J134" s="206">
        <f>BK134</f>
        <v>0</v>
      </c>
      <c r="K134" s="40"/>
      <c r="L134" s="44"/>
      <c r="M134" s="103"/>
      <c r="N134" s="207"/>
      <c r="O134" s="104"/>
      <c r="P134" s="208">
        <f>P135+P249</f>
        <v>0</v>
      </c>
      <c r="Q134" s="104"/>
      <c r="R134" s="208">
        <f>R135+R249</f>
        <v>38.089635979999997</v>
      </c>
      <c r="S134" s="104"/>
      <c r="T134" s="209">
        <f>T135+T249</f>
        <v>74.220568900000004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73</v>
      </c>
      <c r="AU134" s="17" t="s">
        <v>120</v>
      </c>
      <c r="BK134" s="210">
        <f>BK135+BK249</f>
        <v>0</v>
      </c>
    </row>
    <row r="135" s="12" customFormat="1" ht="25.92" customHeight="1">
      <c r="A135" s="12"/>
      <c r="B135" s="211"/>
      <c r="C135" s="212"/>
      <c r="D135" s="213" t="s">
        <v>73</v>
      </c>
      <c r="E135" s="214" t="s">
        <v>152</v>
      </c>
      <c r="F135" s="214" t="s">
        <v>153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P136+P150+P174+P236+P246</f>
        <v>0</v>
      </c>
      <c r="Q135" s="219"/>
      <c r="R135" s="220">
        <f>R136+R150+R174+R236+R246</f>
        <v>25.480836019999998</v>
      </c>
      <c r="S135" s="219"/>
      <c r="T135" s="221">
        <f>T136+T150+T174+T236+T246</f>
        <v>56.57638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82</v>
      </c>
      <c r="AT135" s="223" t="s">
        <v>73</v>
      </c>
      <c r="AU135" s="223" t="s">
        <v>74</v>
      </c>
      <c r="AY135" s="222" t="s">
        <v>154</v>
      </c>
      <c r="BK135" s="224">
        <f>BK136+BK150+BK174+BK236+BK246</f>
        <v>0</v>
      </c>
    </row>
    <row r="136" s="12" customFormat="1" ht="22.8" customHeight="1">
      <c r="A136" s="12"/>
      <c r="B136" s="211"/>
      <c r="C136" s="212"/>
      <c r="D136" s="213" t="s">
        <v>73</v>
      </c>
      <c r="E136" s="225" t="s">
        <v>155</v>
      </c>
      <c r="F136" s="225" t="s">
        <v>156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SUM(P137:P149)</f>
        <v>0</v>
      </c>
      <c r="Q136" s="219"/>
      <c r="R136" s="220">
        <f>SUM(R137:R149)</f>
        <v>3.4295204200000002</v>
      </c>
      <c r="S136" s="219"/>
      <c r="T136" s="221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82</v>
      </c>
      <c r="AT136" s="223" t="s">
        <v>73</v>
      </c>
      <c r="AU136" s="223" t="s">
        <v>82</v>
      </c>
      <c r="AY136" s="222" t="s">
        <v>154</v>
      </c>
      <c r="BK136" s="224">
        <f>SUM(BK137:BK149)</f>
        <v>0</v>
      </c>
    </row>
    <row r="137" s="2" customFormat="1" ht="24.15" customHeight="1">
      <c r="A137" s="38"/>
      <c r="B137" s="39"/>
      <c r="C137" s="227" t="s">
        <v>82</v>
      </c>
      <c r="D137" s="227" t="s">
        <v>157</v>
      </c>
      <c r="E137" s="228" t="s">
        <v>158</v>
      </c>
      <c r="F137" s="229" t="s">
        <v>159</v>
      </c>
      <c r="G137" s="230" t="s">
        <v>160</v>
      </c>
      <c r="H137" s="231">
        <v>0.435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39</v>
      </c>
      <c r="O137" s="91"/>
      <c r="P137" s="237">
        <f>O137*H137</f>
        <v>0</v>
      </c>
      <c r="Q137" s="237">
        <v>1.8775</v>
      </c>
      <c r="R137" s="237">
        <f>Q137*H137</f>
        <v>0.81671249999999995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161</v>
      </c>
      <c r="AT137" s="239" t="s">
        <v>157</v>
      </c>
      <c r="AU137" s="239" t="s">
        <v>84</v>
      </c>
      <c r="AY137" s="17" t="s">
        <v>154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82</v>
      </c>
      <c r="BK137" s="240">
        <f>ROUND(I137*H137,2)</f>
        <v>0</v>
      </c>
      <c r="BL137" s="17" t="s">
        <v>161</v>
      </c>
      <c r="BM137" s="239" t="s">
        <v>162</v>
      </c>
    </row>
    <row r="138" s="2" customFormat="1">
      <c r="A138" s="38"/>
      <c r="B138" s="39"/>
      <c r="C138" s="40"/>
      <c r="D138" s="241" t="s">
        <v>163</v>
      </c>
      <c r="E138" s="40"/>
      <c r="F138" s="242" t="s">
        <v>164</v>
      </c>
      <c r="G138" s="40"/>
      <c r="H138" s="40"/>
      <c r="I138" s="243"/>
      <c r="J138" s="40"/>
      <c r="K138" s="40"/>
      <c r="L138" s="44"/>
      <c r="M138" s="244"/>
      <c r="N138" s="24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163</v>
      </c>
      <c r="AU138" s="17" t="s">
        <v>84</v>
      </c>
    </row>
    <row r="139" s="13" customFormat="1">
      <c r="A139" s="13"/>
      <c r="B139" s="246"/>
      <c r="C139" s="247"/>
      <c r="D139" s="241" t="s">
        <v>165</v>
      </c>
      <c r="E139" s="248" t="s">
        <v>1</v>
      </c>
      <c r="F139" s="249" t="s">
        <v>166</v>
      </c>
      <c r="G139" s="247"/>
      <c r="H139" s="250">
        <v>0.435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165</v>
      </c>
      <c r="AU139" s="256" t="s">
        <v>84</v>
      </c>
      <c r="AV139" s="13" t="s">
        <v>84</v>
      </c>
      <c r="AW139" s="13" t="s">
        <v>30</v>
      </c>
      <c r="AX139" s="13" t="s">
        <v>82</v>
      </c>
      <c r="AY139" s="256" t="s">
        <v>154</v>
      </c>
    </row>
    <row r="140" s="2" customFormat="1" ht="24.15" customHeight="1">
      <c r="A140" s="38"/>
      <c r="B140" s="39"/>
      <c r="C140" s="227" t="s">
        <v>84</v>
      </c>
      <c r="D140" s="227" t="s">
        <v>157</v>
      </c>
      <c r="E140" s="228" t="s">
        <v>167</v>
      </c>
      <c r="F140" s="229" t="s">
        <v>168</v>
      </c>
      <c r="G140" s="230" t="s">
        <v>160</v>
      </c>
      <c r="H140" s="231">
        <v>0.90900000000000003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39</v>
      </c>
      <c r="O140" s="91"/>
      <c r="P140" s="237">
        <f>O140*H140</f>
        <v>0</v>
      </c>
      <c r="Q140" s="237">
        <v>1.8775</v>
      </c>
      <c r="R140" s="237">
        <f>Q140*H140</f>
        <v>1.7066475000000001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161</v>
      </c>
      <c r="AT140" s="239" t="s">
        <v>157</v>
      </c>
      <c r="AU140" s="239" t="s">
        <v>84</v>
      </c>
      <c r="AY140" s="17" t="s">
        <v>154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82</v>
      </c>
      <c r="BK140" s="240">
        <f>ROUND(I140*H140,2)</f>
        <v>0</v>
      </c>
      <c r="BL140" s="17" t="s">
        <v>161</v>
      </c>
      <c r="BM140" s="239" t="s">
        <v>169</v>
      </c>
    </row>
    <row r="141" s="2" customFormat="1">
      <c r="A141" s="38"/>
      <c r="B141" s="39"/>
      <c r="C141" s="40"/>
      <c r="D141" s="241" t="s">
        <v>163</v>
      </c>
      <c r="E141" s="40"/>
      <c r="F141" s="242" t="s">
        <v>170</v>
      </c>
      <c r="G141" s="40"/>
      <c r="H141" s="40"/>
      <c r="I141" s="243"/>
      <c r="J141" s="40"/>
      <c r="K141" s="40"/>
      <c r="L141" s="44"/>
      <c r="M141" s="244"/>
      <c r="N141" s="24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84</v>
      </c>
    </row>
    <row r="142" s="13" customFormat="1">
      <c r="A142" s="13"/>
      <c r="B142" s="246"/>
      <c r="C142" s="247"/>
      <c r="D142" s="241" t="s">
        <v>165</v>
      </c>
      <c r="E142" s="248" t="s">
        <v>1</v>
      </c>
      <c r="F142" s="249" t="s">
        <v>171</v>
      </c>
      <c r="G142" s="247"/>
      <c r="H142" s="250">
        <v>0.90900000000000003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165</v>
      </c>
      <c r="AU142" s="256" t="s">
        <v>84</v>
      </c>
      <c r="AV142" s="13" t="s">
        <v>84</v>
      </c>
      <c r="AW142" s="13" t="s">
        <v>30</v>
      </c>
      <c r="AX142" s="13" t="s">
        <v>82</v>
      </c>
      <c r="AY142" s="256" t="s">
        <v>154</v>
      </c>
    </row>
    <row r="143" s="2" customFormat="1" ht="16.5" customHeight="1">
      <c r="A143" s="38"/>
      <c r="B143" s="39"/>
      <c r="C143" s="227" t="s">
        <v>155</v>
      </c>
      <c r="D143" s="227" t="s">
        <v>157</v>
      </c>
      <c r="E143" s="228" t="s">
        <v>172</v>
      </c>
      <c r="F143" s="229" t="s">
        <v>173</v>
      </c>
      <c r="G143" s="230" t="s">
        <v>160</v>
      </c>
      <c r="H143" s="231">
        <v>0.371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39</v>
      </c>
      <c r="O143" s="91"/>
      <c r="P143" s="237">
        <f>O143*H143</f>
        <v>0</v>
      </c>
      <c r="Q143" s="237">
        <v>1.94302</v>
      </c>
      <c r="R143" s="237">
        <f>Q143*H143</f>
        <v>0.72086041999999995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161</v>
      </c>
      <c r="AT143" s="239" t="s">
        <v>157</v>
      </c>
      <c r="AU143" s="239" t="s">
        <v>84</v>
      </c>
      <c r="AY143" s="17" t="s">
        <v>154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82</v>
      </c>
      <c r="BK143" s="240">
        <f>ROUND(I143*H143,2)</f>
        <v>0</v>
      </c>
      <c r="BL143" s="17" t="s">
        <v>161</v>
      </c>
      <c r="BM143" s="239" t="s">
        <v>174</v>
      </c>
    </row>
    <row r="144" s="2" customFormat="1">
      <c r="A144" s="38"/>
      <c r="B144" s="39"/>
      <c r="C144" s="40"/>
      <c r="D144" s="241" t="s">
        <v>163</v>
      </c>
      <c r="E144" s="40"/>
      <c r="F144" s="242" t="s">
        <v>175</v>
      </c>
      <c r="G144" s="40"/>
      <c r="H144" s="40"/>
      <c r="I144" s="243"/>
      <c r="J144" s="40"/>
      <c r="K144" s="40"/>
      <c r="L144" s="44"/>
      <c r="M144" s="244"/>
      <c r="N144" s="24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163</v>
      </c>
      <c r="AU144" s="17" t="s">
        <v>84</v>
      </c>
    </row>
    <row r="145" s="13" customFormat="1">
      <c r="A145" s="13"/>
      <c r="B145" s="246"/>
      <c r="C145" s="247"/>
      <c r="D145" s="241" t="s">
        <v>165</v>
      </c>
      <c r="E145" s="248" t="s">
        <v>1</v>
      </c>
      <c r="F145" s="249" t="s">
        <v>176</v>
      </c>
      <c r="G145" s="247"/>
      <c r="H145" s="250">
        <v>0.371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165</v>
      </c>
      <c r="AU145" s="256" t="s">
        <v>84</v>
      </c>
      <c r="AV145" s="13" t="s">
        <v>84</v>
      </c>
      <c r="AW145" s="13" t="s">
        <v>30</v>
      </c>
      <c r="AX145" s="13" t="s">
        <v>82</v>
      </c>
      <c r="AY145" s="256" t="s">
        <v>154</v>
      </c>
    </row>
    <row r="146" s="2" customFormat="1" ht="24.15" customHeight="1">
      <c r="A146" s="38"/>
      <c r="B146" s="39"/>
      <c r="C146" s="227" t="s">
        <v>161</v>
      </c>
      <c r="D146" s="227" t="s">
        <v>157</v>
      </c>
      <c r="E146" s="228" t="s">
        <v>177</v>
      </c>
      <c r="F146" s="229" t="s">
        <v>178</v>
      </c>
      <c r="G146" s="230" t="s">
        <v>179</v>
      </c>
      <c r="H146" s="231">
        <v>0.17000000000000001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39</v>
      </c>
      <c r="O146" s="91"/>
      <c r="P146" s="237">
        <f>O146*H146</f>
        <v>0</v>
      </c>
      <c r="Q146" s="237">
        <v>1.0900000000000001</v>
      </c>
      <c r="R146" s="237">
        <f>Q146*H146</f>
        <v>0.18530000000000002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161</v>
      </c>
      <c r="AT146" s="239" t="s">
        <v>157</v>
      </c>
      <c r="AU146" s="239" t="s">
        <v>84</v>
      </c>
      <c r="AY146" s="17" t="s">
        <v>154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82</v>
      </c>
      <c r="BK146" s="240">
        <f>ROUND(I146*H146,2)</f>
        <v>0</v>
      </c>
      <c r="BL146" s="17" t="s">
        <v>161</v>
      </c>
      <c r="BM146" s="239" t="s">
        <v>180</v>
      </c>
    </row>
    <row r="147" s="2" customFormat="1">
      <c r="A147" s="38"/>
      <c r="B147" s="39"/>
      <c r="C147" s="40"/>
      <c r="D147" s="241" t="s">
        <v>163</v>
      </c>
      <c r="E147" s="40"/>
      <c r="F147" s="242" t="s">
        <v>181</v>
      </c>
      <c r="G147" s="40"/>
      <c r="H147" s="40"/>
      <c r="I147" s="243"/>
      <c r="J147" s="40"/>
      <c r="K147" s="40"/>
      <c r="L147" s="44"/>
      <c r="M147" s="244"/>
      <c r="N147" s="24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163</v>
      </c>
      <c r="AU147" s="17" t="s">
        <v>84</v>
      </c>
    </row>
    <row r="148" s="14" customFormat="1">
      <c r="A148" s="14"/>
      <c r="B148" s="257"/>
      <c r="C148" s="258"/>
      <c r="D148" s="241" t="s">
        <v>165</v>
      </c>
      <c r="E148" s="259" t="s">
        <v>1</v>
      </c>
      <c r="F148" s="260" t="s">
        <v>182</v>
      </c>
      <c r="G148" s="258"/>
      <c r="H148" s="259" t="s">
        <v>1</v>
      </c>
      <c r="I148" s="261"/>
      <c r="J148" s="258"/>
      <c r="K148" s="258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165</v>
      </c>
      <c r="AU148" s="266" t="s">
        <v>84</v>
      </c>
      <c r="AV148" s="14" t="s">
        <v>82</v>
      </c>
      <c r="AW148" s="14" t="s">
        <v>30</v>
      </c>
      <c r="AX148" s="14" t="s">
        <v>74</v>
      </c>
      <c r="AY148" s="266" t="s">
        <v>154</v>
      </c>
    </row>
    <row r="149" s="13" customFormat="1">
      <c r="A149" s="13"/>
      <c r="B149" s="246"/>
      <c r="C149" s="247"/>
      <c r="D149" s="241" t="s">
        <v>165</v>
      </c>
      <c r="E149" s="248" t="s">
        <v>1</v>
      </c>
      <c r="F149" s="249" t="s">
        <v>183</v>
      </c>
      <c r="G149" s="247"/>
      <c r="H149" s="250">
        <v>0.17000000000000001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165</v>
      </c>
      <c r="AU149" s="256" t="s">
        <v>84</v>
      </c>
      <c r="AV149" s="13" t="s">
        <v>84</v>
      </c>
      <c r="AW149" s="13" t="s">
        <v>30</v>
      </c>
      <c r="AX149" s="13" t="s">
        <v>82</v>
      </c>
      <c r="AY149" s="256" t="s">
        <v>154</v>
      </c>
    </row>
    <row r="150" s="12" customFormat="1" ht="22.8" customHeight="1">
      <c r="A150" s="12"/>
      <c r="B150" s="211"/>
      <c r="C150" s="212"/>
      <c r="D150" s="213" t="s">
        <v>73</v>
      </c>
      <c r="E150" s="225" t="s">
        <v>184</v>
      </c>
      <c r="F150" s="225" t="s">
        <v>185</v>
      </c>
      <c r="G150" s="212"/>
      <c r="H150" s="212"/>
      <c r="I150" s="215"/>
      <c r="J150" s="226">
        <f>BK150</f>
        <v>0</v>
      </c>
      <c r="K150" s="212"/>
      <c r="L150" s="217"/>
      <c r="M150" s="218"/>
      <c r="N150" s="219"/>
      <c r="O150" s="219"/>
      <c r="P150" s="220">
        <f>SUM(P151:P173)</f>
        <v>0</v>
      </c>
      <c r="Q150" s="219"/>
      <c r="R150" s="220">
        <f>SUM(R151:R173)</f>
        <v>22.025315599999999</v>
      </c>
      <c r="S150" s="219"/>
      <c r="T150" s="221">
        <f>SUM(T151:T173)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82</v>
      </c>
      <c r="AT150" s="223" t="s">
        <v>73</v>
      </c>
      <c r="AU150" s="223" t="s">
        <v>82</v>
      </c>
      <c r="AY150" s="222" t="s">
        <v>154</v>
      </c>
      <c r="BK150" s="224">
        <f>SUM(BK151:BK173)</f>
        <v>0</v>
      </c>
    </row>
    <row r="151" s="2" customFormat="1" ht="24.15" customHeight="1">
      <c r="A151" s="38"/>
      <c r="B151" s="39"/>
      <c r="C151" s="227" t="s">
        <v>186</v>
      </c>
      <c r="D151" s="227" t="s">
        <v>157</v>
      </c>
      <c r="E151" s="228" t="s">
        <v>187</v>
      </c>
      <c r="F151" s="229" t="s">
        <v>188</v>
      </c>
      <c r="G151" s="230" t="s">
        <v>189</v>
      </c>
      <c r="H151" s="231">
        <v>200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39</v>
      </c>
      <c r="O151" s="91"/>
      <c r="P151" s="237">
        <f>O151*H151</f>
        <v>0</v>
      </c>
      <c r="Q151" s="237">
        <v>0.028199999999999999</v>
      </c>
      <c r="R151" s="237">
        <f>Q151*H151</f>
        <v>5.6399999999999997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161</v>
      </c>
      <c r="AT151" s="239" t="s">
        <v>157</v>
      </c>
      <c r="AU151" s="239" t="s">
        <v>84</v>
      </c>
      <c r="AY151" s="17" t="s">
        <v>154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82</v>
      </c>
      <c r="BK151" s="240">
        <f>ROUND(I151*H151,2)</f>
        <v>0</v>
      </c>
      <c r="BL151" s="17" t="s">
        <v>161</v>
      </c>
      <c r="BM151" s="239" t="s">
        <v>190</v>
      </c>
    </row>
    <row r="152" s="2" customFormat="1">
      <c r="A152" s="38"/>
      <c r="B152" s="39"/>
      <c r="C152" s="40"/>
      <c r="D152" s="241" t="s">
        <v>163</v>
      </c>
      <c r="E152" s="40"/>
      <c r="F152" s="242" t="s">
        <v>191</v>
      </c>
      <c r="G152" s="40"/>
      <c r="H152" s="40"/>
      <c r="I152" s="243"/>
      <c r="J152" s="40"/>
      <c r="K152" s="40"/>
      <c r="L152" s="44"/>
      <c r="M152" s="244"/>
      <c r="N152" s="24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84</v>
      </c>
    </row>
    <row r="153" s="2" customFormat="1" ht="24.15" customHeight="1">
      <c r="A153" s="38"/>
      <c r="B153" s="39"/>
      <c r="C153" s="227" t="s">
        <v>184</v>
      </c>
      <c r="D153" s="227" t="s">
        <v>157</v>
      </c>
      <c r="E153" s="228" t="s">
        <v>192</v>
      </c>
      <c r="F153" s="229" t="s">
        <v>193</v>
      </c>
      <c r="G153" s="230" t="s">
        <v>189</v>
      </c>
      <c r="H153" s="231">
        <v>300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39</v>
      </c>
      <c r="O153" s="91"/>
      <c r="P153" s="237">
        <f>O153*H153</f>
        <v>0</v>
      </c>
      <c r="Q153" s="237">
        <v>0.0073499999999999998</v>
      </c>
      <c r="R153" s="237">
        <f>Q153*H153</f>
        <v>2.2050000000000001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161</v>
      </c>
      <c r="AT153" s="239" t="s">
        <v>157</v>
      </c>
      <c r="AU153" s="239" t="s">
        <v>84</v>
      </c>
      <c r="AY153" s="17" t="s">
        <v>154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82</v>
      </c>
      <c r="BK153" s="240">
        <f>ROUND(I153*H153,2)</f>
        <v>0</v>
      </c>
      <c r="BL153" s="17" t="s">
        <v>161</v>
      </c>
      <c r="BM153" s="239" t="s">
        <v>194</v>
      </c>
    </row>
    <row r="154" s="2" customFormat="1">
      <c r="A154" s="38"/>
      <c r="B154" s="39"/>
      <c r="C154" s="40"/>
      <c r="D154" s="241" t="s">
        <v>163</v>
      </c>
      <c r="E154" s="40"/>
      <c r="F154" s="242" t="s">
        <v>195</v>
      </c>
      <c r="G154" s="40"/>
      <c r="H154" s="40"/>
      <c r="I154" s="243"/>
      <c r="J154" s="40"/>
      <c r="K154" s="40"/>
      <c r="L154" s="44"/>
      <c r="M154" s="244"/>
      <c r="N154" s="24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163</v>
      </c>
      <c r="AU154" s="17" t="s">
        <v>84</v>
      </c>
    </row>
    <row r="155" s="13" customFormat="1">
      <c r="A155" s="13"/>
      <c r="B155" s="246"/>
      <c r="C155" s="247"/>
      <c r="D155" s="241" t="s">
        <v>165</v>
      </c>
      <c r="E155" s="248" t="s">
        <v>1</v>
      </c>
      <c r="F155" s="249" t="s">
        <v>196</v>
      </c>
      <c r="G155" s="247"/>
      <c r="H155" s="250">
        <v>29.920000000000002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165</v>
      </c>
      <c r="AU155" s="256" t="s">
        <v>84</v>
      </c>
      <c r="AV155" s="13" t="s">
        <v>84</v>
      </c>
      <c r="AW155" s="13" t="s">
        <v>30</v>
      </c>
      <c r="AX155" s="13" t="s">
        <v>74</v>
      </c>
      <c r="AY155" s="256" t="s">
        <v>154</v>
      </c>
    </row>
    <row r="156" s="13" customFormat="1">
      <c r="A156" s="13"/>
      <c r="B156" s="246"/>
      <c r="C156" s="247"/>
      <c r="D156" s="241" t="s">
        <v>165</v>
      </c>
      <c r="E156" s="248" t="s">
        <v>1</v>
      </c>
      <c r="F156" s="249" t="s">
        <v>197</v>
      </c>
      <c r="G156" s="247"/>
      <c r="H156" s="250">
        <v>270.07999999999998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165</v>
      </c>
      <c r="AU156" s="256" t="s">
        <v>84</v>
      </c>
      <c r="AV156" s="13" t="s">
        <v>84</v>
      </c>
      <c r="AW156" s="13" t="s">
        <v>30</v>
      </c>
      <c r="AX156" s="13" t="s">
        <v>74</v>
      </c>
      <c r="AY156" s="256" t="s">
        <v>154</v>
      </c>
    </row>
    <row r="157" s="15" customFormat="1">
      <c r="A157" s="15"/>
      <c r="B157" s="267"/>
      <c r="C157" s="268"/>
      <c r="D157" s="241" t="s">
        <v>165</v>
      </c>
      <c r="E157" s="269" t="s">
        <v>1</v>
      </c>
      <c r="F157" s="270" t="s">
        <v>198</v>
      </c>
      <c r="G157" s="268"/>
      <c r="H157" s="271">
        <v>300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7" t="s">
        <v>165</v>
      </c>
      <c r="AU157" s="277" t="s">
        <v>84</v>
      </c>
      <c r="AV157" s="15" t="s">
        <v>161</v>
      </c>
      <c r="AW157" s="15" t="s">
        <v>30</v>
      </c>
      <c r="AX157" s="15" t="s">
        <v>82</v>
      </c>
      <c r="AY157" s="277" t="s">
        <v>154</v>
      </c>
    </row>
    <row r="158" s="2" customFormat="1" ht="24.15" customHeight="1">
      <c r="A158" s="38"/>
      <c r="B158" s="39"/>
      <c r="C158" s="227" t="s">
        <v>199</v>
      </c>
      <c r="D158" s="227" t="s">
        <v>157</v>
      </c>
      <c r="E158" s="228" t="s">
        <v>200</v>
      </c>
      <c r="F158" s="229" t="s">
        <v>201</v>
      </c>
      <c r="G158" s="230" t="s">
        <v>189</v>
      </c>
      <c r="H158" s="231">
        <v>29.920000000000002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39</v>
      </c>
      <c r="O158" s="91"/>
      <c r="P158" s="237">
        <f>O158*H158</f>
        <v>0</v>
      </c>
      <c r="Q158" s="237">
        <v>0.015400000000000001</v>
      </c>
      <c r="R158" s="237">
        <f>Q158*H158</f>
        <v>0.46076800000000007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161</v>
      </c>
      <c r="AT158" s="239" t="s">
        <v>157</v>
      </c>
      <c r="AU158" s="239" t="s">
        <v>84</v>
      </c>
      <c r="AY158" s="17" t="s">
        <v>154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82</v>
      </c>
      <c r="BK158" s="240">
        <f>ROUND(I158*H158,2)</f>
        <v>0</v>
      </c>
      <c r="BL158" s="17" t="s">
        <v>161</v>
      </c>
      <c r="BM158" s="239" t="s">
        <v>202</v>
      </c>
    </row>
    <row r="159" s="2" customFormat="1">
      <c r="A159" s="38"/>
      <c r="B159" s="39"/>
      <c r="C159" s="40"/>
      <c r="D159" s="241" t="s">
        <v>163</v>
      </c>
      <c r="E159" s="40"/>
      <c r="F159" s="242" t="s">
        <v>203</v>
      </c>
      <c r="G159" s="40"/>
      <c r="H159" s="40"/>
      <c r="I159" s="243"/>
      <c r="J159" s="40"/>
      <c r="K159" s="40"/>
      <c r="L159" s="44"/>
      <c r="M159" s="244"/>
      <c r="N159" s="24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163</v>
      </c>
      <c r="AU159" s="17" t="s">
        <v>84</v>
      </c>
    </row>
    <row r="160" s="2" customFormat="1" ht="24.15" customHeight="1">
      <c r="A160" s="38"/>
      <c r="B160" s="39"/>
      <c r="C160" s="227" t="s">
        <v>204</v>
      </c>
      <c r="D160" s="227" t="s">
        <v>157</v>
      </c>
      <c r="E160" s="228" t="s">
        <v>205</v>
      </c>
      <c r="F160" s="229" t="s">
        <v>206</v>
      </c>
      <c r="G160" s="230" t="s">
        <v>189</v>
      </c>
      <c r="H160" s="231">
        <v>270.07999999999998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39</v>
      </c>
      <c r="O160" s="91"/>
      <c r="P160" s="237">
        <f>O160*H160</f>
        <v>0</v>
      </c>
      <c r="Q160" s="237">
        <v>0.018380000000000001</v>
      </c>
      <c r="R160" s="237">
        <f>Q160*H160</f>
        <v>4.9640703999999998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161</v>
      </c>
      <c r="AT160" s="239" t="s">
        <v>157</v>
      </c>
      <c r="AU160" s="239" t="s">
        <v>84</v>
      </c>
      <c r="AY160" s="17" t="s">
        <v>154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82</v>
      </c>
      <c r="BK160" s="240">
        <f>ROUND(I160*H160,2)</f>
        <v>0</v>
      </c>
      <c r="BL160" s="17" t="s">
        <v>161</v>
      </c>
      <c r="BM160" s="239" t="s">
        <v>207</v>
      </c>
    </row>
    <row r="161" s="2" customFormat="1">
      <c r="A161" s="38"/>
      <c r="B161" s="39"/>
      <c r="C161" s="40"/>
      <c r="D161" s="241" t="s">
        <v>163</v>
      </c>
      <c r="E161" s="40"/>
      <c r="F161" s="242" t="s">
        <v>208</v>
      </c>
      <c r="G161" s="40"/>
      <c r="H161" s="40"/>
      <c r="I161" s="243"/>
      <c r="J161" s="40"/>
      <c r="K161" s="40"/>
      <c r="L161" s="44"/>
      <c r="M161" s="244"/>
      <c r="N161" s="24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163</v>
      </c>
      <c r="AU161" s="17" t="s">
        <v>84</v>
      </c>
    </row>
    <row r="162" s="2" customFormat="1" ht="24.15" customHeight="1">
      <c r="A162" s="38"/>
      <c r="B162" s="39"/>
      <c r="C162" s="227" t="s">
        <v>209</v>
      </c>
      <c r="D162" s="227" t="s">
        <v>157</v>
      </c>
      <c r="E162" s="228" t="s">
        <v>210</v>
      </c>
      <c r="F162" s="229" t="s">
        <v>211</v>
      </c>
      <c r="G162" s="230" t="s">
        <v>189</v>
      </c>
      <c r="H162" s="231">
        <v>600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39</v>
      </c>
      <c r="O162" s="91"/>
      <c r="P162" s="237">
        <f>O162*H162</f>
        <v>0</v>
      </c>
      <c r="Q162" s="237">
        <v>0.0079000000000000008</v>
      </c>
      <c r="R162" s="237">
        <f>Q162*H162</f>
        <v>4.7400000000000002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161</v>
      </c>
      <c r="AT162" s="239" t="s">
        <v>157</v>
      </c>
      <c r="AU162" s="239" t="s">
        <v>84</v>
      </c>
      <c r="AY162" s="17" t="s">
        <v>154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82</v>
      </c>
      <c r="BK162" s="240">
        <f>ROUND(I162*H162,2)</f>
        <v>0</v>
      </c>
      <c r="BL162" s="17" t="s">
        <v>161</v>
      </c>
      <c r="BM162" s="239" t="s">
        <v>212</v>
      </c>
    </row>
    <row r="163" s="2" customFormat="1">
      <c r="A163" s="38"/>
      <c r="B163" s="39"/>
      <c r="C163" s="40"/>
      <c r="D163" s="241" t="s">
        <v>163</v>
      </c>
      <c r="E163" s="40"/>
      <c r="F163" s="242" t="s">
        <v>213</v>
      </c>
      <c r="G163" s="40"/>
      <c r="H163" s="40"/>
      <c r="I163" s="243"/>
      <c r="J163" s="40"/>
      <c r="K163" s="40"/>
      <c r="L163" s="44"/>
      <c r="M163" s="244"/>
      <c r="N163" s="24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163</v>
      </c>
      <c r="AU163" s="17" t="s">
        <v>84</v>
      </c>
    </row>
    <row r="164" s="13" customFormat="1">
      <c r="A164" s="13"/>
      <c r="B164" s="246"/>
      <c r="C164" s="247"/>
      <c r="D164" s="241" t="s">
        <v>165</v>
      </c>
      <c r="E164" s="247"/>
      <c r="F164" s="249" t="s">
        <v>214</v>
      </c>
      <c r="G164" s="247"/>
      <c r="H164" s="250">
        <v>600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165</v>
      </c>
      <c r="AU164" s="256" t="s">
        <v>84</v>
      </c>
      <c r="AV164" s="13" t="s">
        <v>84</v>
      </c>
      <c r="AW164" s="13" t="s">
        <v>4</v>
      </c>
      <c r="AX164" s="13" t="s">
        <v>82</v>
      </c>
      <c r="AY164" s="256" t="s">
        <v>154</v>
      </c>
    </row>
    <row r="165" s="2" customFormat="1" ht="16.5" customHeight="1">
      <c r="A165" s="38"/>
      <c r="B165" s="39"/>
      <c r="C165" s="227" t="s">
        <v>215</v>
      </c>
      <c r="D165" s="227" t="s">
        <v>157</v>
      </c>
      <c r="E165" s="228" t="s">
        <v>216</v>
      </c>
      <c r="F165" s="229" t="s">
        <v>217</v>
      </c>
      <c r="G165" s="230" t="s">
        <v>189</v>
      </c>
      <c r="H165" s="231">
        <v>4.4000000000000004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39</v>
      </c>
      <c r="O165" s="91"/>
      <c r="P165" s="237">
        <f>O165*H165</f>
        <v>0</v>
      </c>
      <c r="Q165" s="237">
        <v>0.00084999999999999995</v>
      </c>
      <c r="R165" s="237">
        <f>Q165*H165</f>
        <v>0.0037400000000000003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161</v>
      </c>
      <c r="AT165" s="239" t="s">
        <v>157</v>
      </c>
      <c r="AU165" s="239" t="s">
        <v>84</v>
      </c>
      <c r="AY165" s="17" t="s">
        <v>154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82</v>
      </c>
      <c r="BK165" s="240">
        <f>ROUND(I165*H165,2)</f>
        <v>0</v>
      </c>
      <c r="BL165" s="17" t="s">
        <v>161</v>
      </c>
      <c r="BM165" s="239" t="s">
        <v>218</v>
      </c>
    </row>
    <row r="166" s="2" customFormat="1">
      <c r="A166" s="38"/>
      <c r="B166" s="39"/>
      <c r="C166" s="40"/>
      <c r="D166" s="241" t="s">
        <v>163</v>
      </c>
      <c r="E166" s="40"/>
      <c r="F166" s="242" t="s">
        <v>219</v>
      </c>
      <c r="G166" s="40"/>
      <c r="H166" s="40"/>
      <c r="I166" s="243"/>
      <c r="J166" s="40"/>
      <c r="K166" s="40"/>
      <c r="L166" s="44"/>
      <c r="M166" s="244"/>
      <c r="N166" s="24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163</v>
      </c>
      <c r="AU166" s="17" t="s">
        <v>84</v>
      </c>
    </row>
    <row r="167" s="2" customFormat="1" ht="21.75" customHeight="1">
      <c r="A167" s="38"/>
      <c r="B167" s="39"/>
      <c r="C167" s="227" t="s">
        <v>220</v>
      </c>
      <c r="D167" s="227" t="s">
        <v>157</v>
      </c>
      <c r="E167" s="228" t="s">
        <v>221</v>
      </c>
      <c r="F167" s="229" t="s">
        <v>222</v>
      </c>
      <c r="G167" s="230" t="s">
        <v>189</v>
      </c>
      <c r="H167" s="231">
        <v>174.58000000000001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39</v>
      </c>
      <c r="O167" s="91"/>
      <c r="P167" s="237">
        <f>O167*H167</f>
        <v>0</v>
      </c>
      <c r="Q167" s="237">
        <v>0.022339999999999999</v>
      </c>
      <c r="R167" s="237">
        <f>Q167*H167</f>
        <v>3.9001172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161</v>
      </c>
      <c r="AT167" s="239" t="s">
        <v>157</v>
      </c>
      <c r="AU167" s="239" t="s">
        <v>84</v>
      </c>
      <c r="AY167" s="17" t="s">
        <v>154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82</v>
      </c>
      <c r="BK167" s="240">
        <f>ROUND(I167*H167,2)</f>
        <v>0</v>
      </c>
      <c r="BL167" s="17" t="s">
        <v>161</v>
      </c>
      <c r="BM167" s="239" t="s">
        <v>223</v>
      </c>
    </row>
    <row r="168" s="2" customFormat="1">
      <c r="A168" s="38"/>
      <c r="B168" s="39"/>
      <c r="C168" s="40"/>
      <c r="D168" s="241" t="s">
        <v>163</v>
      </c>
      <c r="E168" s="40"/>
      <c r="F168" s="242" t="s">
        <v>224</v>
      </c>
      <c r="G168" s="40"/>
      <c r="H168" s="40"/>
      <c r="I168" s="243"/>
      <c r="J168" s="40"/>
      <c r="K168" s="40"/>
      <c r="L168" s="44"/>
      <c r="M168" s="244"/>
      <c r="N168" s="24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163</v>
      </c>
      <c r="AU168" s="17" t="s">
        <v>84</v>
      </c>
    </row>
    <row r="169" s="2" customFormat="1" ht="37.8" customHeight="1">
      <c r="A169" s="38"/>
      <c r="B169" s="39"/>
      <c r="C169" s="227" t="s">
        <v>225</v>
      </c>
      <c r="D169" s="227" t="s">
        <v>157</v>
      </c>
      <c r="E169" s="228" t="s">
        <v>226</v>
      </c>
      <c r="F169" s="229" t="s">
        <v>227</v>
      </c>
      <c r="G169" s="230" t="s">
        <v>228</v>
      </c>
      <c r="H169" s="231">
        <v>1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39</v>
      </c>
      <c r="O169" s="91"/>
      <c r="P169" s="237">
        <f>O169*H169</f>
        <v>0</v>
      </c>
      <c r="Q169" s="237">
        <v>0.053620000000000001</v>
      </c>
      <c r="R169" s="237">
        <f>Q169*H169</f>
        <v>0.053620000000000001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161</v>
      </c>
      <c r="AT169" s="239" t="s">
        <v>157</v>
      </c>
      <c r="AU169" s="239" t="s">
        <v>84</v>
      </c>
      <c r="AY169" s="17" t="s">
        <v>154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82</v>
      </c>
      <c r="BK169" s="240">
        <f>ROUND(I169*H169,2)</f>
        <v>0</v>
      </c>
      <c r="BL169" s="17" t="s">
        <v>161</v>
      </c>
      <c r="BM169" s="239" t="s">
        <v>229</v>
      </c>
    </row>
    <row r="170" s="2" customFormat="1">
      <c r="A170" s="38"/>
      <c r="B170" s="39"/>
      <c r="C170" s="40"/>
      <c r="D170" s="241" t="s">
        <v>163</v>
      </c>
      <c r="E170" s="40"/>
      <c r="F170" s="242" t="s">
        <v>230</v>
      </c>
      <c r="G170" s="40"/>
      <c r="H170" s="40"/>
      <c r="I170" s="243"/>
      <c r="J170" s="40"/>
      <c r="K170" s="40"/>
      <c r="L170" s="44"/>
      <c r="M170" s="244"/>
      <c r="N170" s="24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163</v>
      </c>
      <c r="AU170" s="17" t="s">
        <v>84</v>
      </c>
    </row>
    <row r="171" s="2" customFormat="1" ht="24.15" customHeight="1">
      <c r="A171" s="38"/>
      <c r="B171" s="39"/>
      <c r="C171" s="278" t="s">
        <v>231</v>
      </c>
      <c r="D171" s="278" t="s">
        <v>232</v>
      </c>
      <c r="E171" s="279" t="s">
        <v>233</v>
      </c>
      <c r="F171" s="280" t="s">
        <v>234</v>
      </c>
      <c r="G171" s="281" t="s">
        <v>228</v>
      </c>
      <c r="H171" s="282">
        <v>1</v>
      </c>
      <c r="I171" s="283"/>
      <c r="J171" s="284">
        <f>ROUND(I171*H171,2)</f>
        <v>0</v>
      </c>
      <c r="K171" s="285"/>
      <c r="L171" s="286"/>
      <c r="M171" s="287" t="s">
        <v>1</v>
      </c>
      <c r="N171" s="288" t="s">
        <v>39</v>
      </c>
      <c r="O171" s="91"/>
      <c r="P171" s="237">
        <f>O171*H171</f>
        <v>0</v>
      </c>
      <c r="Q171" s="237">
        <v>0.058000000000000003</v>
      </c>
      <c r="R171" s="237">
        <f>Q171*H171</f>
        <v>0.058000000000000003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204</v>
      </c>
      <c r="AT171" s="239" t="s">
        <v>232</v>
      </c>
      <c r="AU171" s="239" t="s">
        <v>84</v>
      </c>
      <c r="AY171" s="17" t="s">
        <v>154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82</v>
      </c>
      <c r="BK171" s="240">
        <f>ROUND(I171*H171,2)</f>
        <v>0</v>
      </c>
      <c r="BL171" s="17" t="s">
        <v>161</v>
      </c>
      <c r="BM171" s="239" t="s">
        <v>235</v>
      </c>
    </row>
    <row r="172" s="2" customFormat="1">
      <c r="A172" s="38"/>
      <c r="B172" s="39"/>
      <c r="C172" s="40"/>
      <c r="D172" s="241" t="s">
        <v>163</v>
      </c>
      <c r="E172" s="40"/>
      <c r="F172" s="242" t="s">
        <v>234</v>
      </c>
      <c r="G172" s="40"/>
      <c r="H172" s="40"/>
      <c r="I172" s="243"/>
      <c r="J172" s="40"/>
      <c r="K172" s="40"/>
      <c r="L172" s="44"/>
      <c r="M172" s="244"/>
      <c r="N172" s="24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163</v>
      </c>
      <c r="AU172" s="17" t="s">
        <v>84</v>
      </c>
    </row>
    <row r="173" s="2" customFormat="1">
      <c r="A173" s="38"/>
      <c r="B173" s="39"/>
      <c r="C173" s="40"/>
      <c r="D173" s="241" t="s">
        <v>236</v>
      </c>
      <c r="E173" s="40"/>
      <c r="F173" s="289" t="s">
        <v>237</v>
      </c>
      <c r="G173" s="40"/>
      <c r="H173" s="40"/>
      <c r="I173" s="243"/>
      <c r="J173" s="40"/>
      <c r="K173" s="40"/>
      <c r="L173" s="44"/>
      <c r="M173" s="244"/>
      <c r="N173" s="24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236</v>
      </c>
      <c r="AU173" s="17" t="s">
        <v>84</v>
      </c>
    </row>
    <row r="174" s="12" customFormat="1" ht="22.8" customHeight="1">
      <c r="A174" s="12"/>
      <c r="B174" s="211"/>
      <c r="C174" s="212"/>
      <c r="D174" s="213" t="s">
        <v>73</v>
      </c>
      <c r="E174" s="225" t="s">
        <v>209</v>
      </c>
      <c r="F174" s="225" t="s">
        <v>238</v>
      </c>
      <c r="G174" s="212"/>
      <c r="H174" s="212"/>
      <c r="I174" s="215"/>
      <c r="J174" s="226">
        <f>BK174</f>
        <v>0</v>
      </c>
      <c r="K174" s="212"/>
      <c r="L174" s="217"/>
      <c r="M174" s="218"/>
      <c r="N174" s="219"/>
      <c r="O174" s="219"/>
      <c r="P174" s="220">
        <f>SUM(P175:P235)</f>
        <v>0</v>
      </c>
      <c r="Q174" s="219"/>
      <c r="R174" s="220">
        <f>SUM(R175:R235)</f>
        <v>0.025999999999999999</v>
      </c>
      <c r="S174" s="219"/>
      <c r="T174" s="221">
        <f>SUM(T175:T235)</f>
        <v>56.57638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82</v>
      </c>
      <c r="AT174" s="223" t="s">
        <v>73</v>
      </c>
      <c r="AU174" s="223" t="s">
        <v>82</v>
      </c>
      <c r="AY174" s="222" t="s">
        <v>154</v>
      </c>
      <c r="BK174" s="224">
        <f>SUM(BK175:BK235)</f>
        <v>0</v>
      </c>
    </row>
    <row r="175" s="2" customFormat="1" ht="33" customHeight="1">
      <c r="A175" s="38"/>
      <c r="B175" s="39"/>
      <c r="C175" s="227" t="s">
        <v>239</v>
      </c>
      <c r="D175" s="227" t="s">
        <v>157</v>
      </c>
      <c r="E175" s="228" t="s">
        <v>240</v>
      </c>
      <c r="F175" s="229" t="s">
        <v>241</v>
      </c>
      <c r="G175" s="230" t="s">
        <v>189</v>
      </c>
      <c r="H175" s="231">
        <v>200</v>
      </c>
      <c r="I175" s="232"/>
      <c r="J175" s="233">
        <f>ROUND(I175*H175,2)</f>
        <v>0</v>
      </c>
      <c r="K175" s="234"/>
      <c r="L175" s="44"/>
      <c r="M175" s="235" t="s">
        <v>1</v>
      </c>
      <c r="N175" s="236" t="s">
        <v>39</v>
      </c>
      <c r="O175" s="91"/>
      <c r="P175" s="237">
        <f>O175*H175</f>
        <v>0</v>
      </c>
      <c r="Q175" s="237">
        <v>0.00012999999999999999</v>
      </c>
      <c r="R175" s="237">
        <f>Q175*H175</f>
        <v>0.025999999999999999</v>
      </c>
      <c r="S175" s="237">
        <v>0</v>
      </c>
      <c r="T175" s="23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161</v>
      </c>
      <c r="AT175" s="239" t="s">
        <v>157</v>
      </c>
      <c r="AU175" s="239" t="s">
        <v>84</v>
      </c>
      <c r="AY175" s="17" t="s">
        <v>154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82</v>
      </c>
      <c r="BK175" s="240">
        <f>ROUND(I175*H175,2)</f>
        <v>0</v>
      </c>
      <c r="BL175" s="17" t="s">
        <v>161</v>
      </c>
      <c r="BM175" s="239" t="s">
        <v>242</v>
      </c>
    </row>
    <row r="176" s="2" customFormat="1">
      <c r="A176" s="38"/>
      <c r="B176" s="39"/>
      <c r="C176" s="40"/>
      <c r="D176" s="241" t="s">
        <v>163</v>
      </c>
      <c r="E176" s="40"/>
      <c r="F176" s="242" t="s">
        <v>243</v>
      </c>
      <c r="G176" s="40"/>
      <c r="H176" s="40"/>
      <c r="I176" s="243"/>
      <c r="J176" s="40"/>
      <c r="K176" s="40"/>
      <c r="L176" s="44"/>
      <c r="M176" s="244"/>
      <c r="N176" s="24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163</v>
      </c>
      <c r="AU176" s="17" t="s">
        <v>84</v>
      </c>
    </row>
    <row r="177" s="2" customFormat="1" ht="24.15" customHeight="1">
      <c r="A177" s="38"/>
      <c r="B177" s="39"/>
      <c r="C177" s="227" t="s">
        <v>8</v>
      </c>
      <c r="D177" s="227" t="s">
        <v>157</v>
      </c>
      <c r="E177" s="228" t="s">
        <v>244</v>
      </c>
      <c r="F177" s="229" t="s">
        <v>245</v>
      </c>
      <c r="G177" s="230" t="s">
        <v>228</v>
      </c>
      <c r="H177" s="231">
        <v>9</v>
      </c>
      <c r="I177" s="232"/>
      <c r="J177" s="233">
        <f>ROUND(I177*H177,2)</f>
        <v>0</v>
      </c>
      <c r="K177" s="234"/>
      <c r="L177" s="44"/>
      <c r="M177" s="235" t="s">
        <v>1</v>
      </c>
      <c r="N177" s="236" t="s">
        <v>39</v>
      </c>
      <c r="O177" s="91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9" t="s">
        <v>161</v>
      </c>
      <c r="AT177" s="239" t="s">
        <v>157</v>
      </c>
      <c r="AU177" s="239" t="s">
        <v>84</v>
      </c>
      <c r="AY177" s="17" t="s">
        <v>154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7" t="s">
        <v>82</v>
      </c>
      <c r="BK177" s="240">
        <f>ROUND(I177*H177,2)</f>
        <v>0</v>
      </c>
      <c r="BL177" s="17" t="s">
        <v>161</v>
      </c>
      <c r="BM177" s="239" t="s">
        <v>246</v>
      </c>
    </row>
    <row r="178" s="2" customFormat="1">
      <c r="A178" s="38"/>
      <c r="B178" s="39"/>
      <c r="C178" s="40"/>
      <c r="D178" s="241" t="s">
        <v>163</v>
      </c>
      <c r="E178" s="40"/>
      <c r="F178" s="242" t="s">
        <v>245</v>
      </c>
      <c r="G178" s="40"/>
      <c r="H178" s="40"/>
      <c r="I178" s="243"/>
      <c r="J178" s="40"/>
      <c r="K178" s="40"/>
      <c r="L178" s="44"/>
      <c r="M178" s="244"/>
      <c r="N178" s="24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163</v>
      </c>
      <c r="AU178" s="17" t="s">
        <v>84</v>
      </c>
    </row>
    <row r="179" s="13" customFormat="1">
      <c r="A179" s="13"/>
      <c r="B179" s="246"/>
      <c r="C179" s="247"/>
      <c r="D179" s="241" t="s">
        <v>165</v>
      </c>
      <c r="E179" s="248" t="s">
        <v>1</v>
      </c>
      <c r="F179" s="249" t="s">
        <v>247</v>
      </c>
      <c r="G179" s="247"/>
      <c r="H179" s="250">
        <v>7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165</v>
      </c>
      <c r="AU179" s="256" t="s">
        <v>84</v>
      </c>
      <c r="AV179" s="13" t="s">
        <v>84</v>
      </c>
      <c r="AW179" s="13" t="s">
        <v>30</v>
      </c>
      <c r="AX179" s="13" t="s">
        <v>74</v>
      </c>
      <c r="AY179" s="256" t="s">
        <v>154</v>
      </c>
    </row>
    <row r="180" s="13" customFormat="1">
      <c r="A180" s="13"/>
      <c r="B180" s="246"/>
      <c r="C180" s="247"/>
      <c r="D180" s="241" t="s">
        <v>165</v>
      </c>
      <c r="E180" s="248" t="s">
        <v>1</v>
      </c>
      <c r="F180" s="249" t="s">
        <v>248</v>
      </c>
      <c r="G180" s="247"/>
      <c r="H180" s="250">
        <v>2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165</v>
      </c>
      <c r="AU180" s="256" t="s">
        <v>84</v>
      </c>
      <c r="AV180" s="13" t="s">
        <v>84</v>
      </c>
      <c r="AW180" s="13" t="s">
        <v>30</v>
      </c>
      <c r="AX180" s="13" t="s">
        <v>74</v>
      </c>
      <c r="AY180" s="256" t="s">
        <v>154</v>
      </c>
    </row>
    <row r="181" s="15" customFormat="1">
      <c r="A181" s="15"/>
      <c r="B181" s="267"/>
      <c r="C181" s="268"/>
      <c r="D181" s="241" t="s">
        <v>165</v>
      </c>
      <c r="E181" s="269" t="s">
        <v>1</v>
      </c>
      <c r="F181" s="270" t="s">
        <v>198</v>
      </c>
      <c r="G181" s="268"/>
      <c r="H181" s="271">
        <v>9</v>
      </c>
      <c r="I181" s="272"/>
      <c r="J181" s="268"/>
      <c r="K181" s="268"/>
      <c r="L181" s="273"/>
      <c r="M181" s="274"/>
      <c r="N181" s="275"/>
      <c r="O181" s="275"/>
      <c r="P181" s="275"/>
      <c r="Q181" s="275"/>
      <c r="R181" s="275"/>
      <c r="S181" s="275"/>
      <c r="T181" s="27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7" t="s">
        <v>165</v>
      </c>
      <c r="AU181" s="277" t="s">
        <v>84</v>
      </c>
      <c r="AV181" s="15" t="s">
        <v>161</v>
      </c>
      <c r="AW181" s="15" t="s">
        <v>30</v>
      </c>
      <c r="AX181" s="15" t="s">
        <v>82</v>
      </c>
      <c r="AY181" s="277" t="s">
        <v>154</v>
      </c>
    </row>
    <row r="182" s="2" customFormat="1" ht="24.15" customHeight="1">
      <c r="A182" s="38"/>
      <c r="B182" s="39"/>
      <c r="C182" s="278" t="s">
        <v>249</v>
      </c>
      <c r="D182" s="278" t="s">
        <v>232</v>
      </c>
      <c r="E182" s="279" t="s">
        <v>250</v>
      </c>
      <c r="F182" s="280" t="s">
        <v>251</v>
      </c>
      <c r="G182" s="281" t="s">
        <v>228</v>
      </c>
      <c r="H182" s="282">
        <v>7</v>
      </c>
      <c r="I182" s="283"/>
      <c r="J182" s="284">
        <f>ROUND(I182*H182,2)</f>
        <v>0</v>
      </c>
      <c r="K182" s="285"/>
      <c r="L182" s="286"/>
      <c r="M182" s="287" t="s">
        <v>1</v>
      </c>
      <c r="N182" s="288" t="s">
        <v>39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204</v>
      </c>
      <c r="AT182" s="239" t="s">
        <v>232</v>
      </c>
      <c r="AU182" s="239" t="s">
        <v>84</v>
      </c>
      <c r="AY182" s="17" t="s">
        <v>154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82</v>
      </c>
      <c r="BK182" s="240">
        <f>ROUND(I182*H182,2)</f>
        <v>0</v>
      </c>
      <c r="BL182" s="17" t="s">
        <v>161</v>
      </c>
      <c r="BM182" s="239" t="s">
        <v>252</v>
      </c>
    </row>
    <row r="183" s="2" customFormat="1">
      <c r="A183" s="38"/>
      <c r="B183" s="39"/>
      <c r="C183" s="40"/>
      <c r="D183" s="241" t="s">
        <v>163</v>
      </c>
      <c r="E183" s="40"/>
      <c r="F183" s="242" t="s">
        <v>251</v>
      </c>
      <c r="G183" s="40"/>
      <c r="H183" s="40"/>
      <c r="I183" s="243"/>
      <c r="J183" s="40"/>
      <c r="K183" s="40"/>
      <c r="L183" s="44"/>
      <c r="M183" s="244"/>
      <c r="N183" s="24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163</v>
      </c>
      <c r="AU183" s="17" t="s">
        <v>84</v>
      </c>
    </row>
    <row r="184" s="2" customFormat="1" ht="24.15" customHeight="1">
      <c r="A184" s="38"/>
      <c r="B184" s="39"/>
      <c r="C184" s="278" t="s">
        <v>253</v>
      </c>
      <c r="D184" s="278" t="s">
        <v>232</v>
      </c>
      <c r="E184" s="279" t="s">
        <v>254</v>
      </c>
      <c r="F184" s="280" t="s">
        <v>255</v>
      </c>
      <c r="G184" s="281" t="s">
        <v>228</v>
      </c>
      <c r="H184" s="282">
        <v>2</v>
      </c>
      <c r="I184" s="283"/>
      <c r="J184" s="284">
        <f>ROUND(I184*H184,2)</f>
        <v>0</v>
      </c>
      <c r="K184" s="285"/>
      <c r="L184" s="286"/>
      <c r="M184" s="287" t="s">
        <v>1</v>
      </c>
      <c r="N184" s="288" t="s">
        <v>39</v>
      </c>
      <c r="O184" s="91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204</v>
      </c>
      <c r="AT184" s="239" t="s">
        <v>232</v>
      </c>
      <c r="AU184" s="239" t="s">
        <v>84</v>
      </c>
      <c r="AY184" s="17" t="s">
        <v>154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82</v>
      </c>
      <c r="BK184" s="240">
        <f>ROUND(I184*H184,2)</f>
        <v>0</v>
      </c>
      <c r="BL184" s="17" t="s">
        <v>161</v>
      </c>
      <c r="BM184" s="239" t="s">
        <v>256</v>
      </c>
    </row>
    <row r="185" s="2" customFormat="1">
      <c r="A185" s="38"/>
      <c r="B185" s="39"/>
      <c r="C185" s="40"/>
      <c r="D185" s="241" t="s">
        <v>163</v>
      </c>
      <c r="E185" s="40"/>
      <c r="F185" s="242" t="s">
        <v>255</v>
      </c>
      <c r="G185" s="40"/>
      <c r="H185" s="40"/>
      <c r="I185" s="243"/>
      <c r="J185" s="40"/>
      <c r="K185" s="40"/>
      <c r="L185" s="44"/>
      <c r="M185" s="244"/>
      <c r="N185" s="24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163</v>
      </c>
      <c r="AU185" s="17" t="s">
        <v>84</v>
      </c>
    </row>
    <row r="186" s="2" customFormat="1" ht="21.75" customHeight="1">
      <c r="A186" s="38"/>
      <c r="B186" s="39"/>
      <c r="C186" s="227" t="s">
        <v>257</v>
      </c>
      <c r="D186" s="227" t="s">
        <v>157</v>
      </c>
      <c r="E186" s="228" t="s">
        <v>258</v>
      </c>
      <c r="F186" s="229" t="s">
        <v>259</v>
      </c>
      <c r="G186" s="230" t="s">
        <v>189</v>
      </c>
      <c r="H186" s="231">
        <v>60.159999999999997</v>
      </c>
      <c r="I186" s="232"/>
      <c r="J186" s="233">
        <f>ROUND(I186*H186,2)</f>
        <v>0</v>
      </c>
      <c r="K186" s="234"/>
      <c r="L186" s="44"/>
      <c r="M186" s="235" t="s">
        <v>1</v>
      </c>
      <c r="N186" s="236" t="s">
        <v>39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0.13100000000000001</v>
      </c>
      <c r="T186" s="238">
        <f>S186*H186</f>
        <v>7.88096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161</v>
      </c>
      <c r="AT186" s="239" t="s">
        <v>157</v>
      </c>
      <c r="AU186" s="239" t="s">
        <v>84</v>
      </c>
      <c r="AY186" s="17" t="s">
        <v>154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82</v>
      </c>
      <c r="BK186" s="240">
        <f>ROUND(I186*H186,2)</f>
        <v>0</v>
      </c>
      <c r="BL186" s="17" t="s">
        <v>161</v>
      </c>
      <c r="BM186" s="239" t="s">
        <v>260</v>
      </c>
    </row>
    <row r="187" s="2" customFormat="1">
      <c r="A187" s="38"/>
      <c r="B187" s="39"/>
      <c r="C187" s="40"/>
      <c r="D187" s="241" t="s">
        <v>163</v>
      </c>
      <c r="E187" s="40"/>
      <c r="F187" s="242" t="s">
        <v>261</v>
      </c>
      <c r="G187" s="40"/>
      <c r="H187" s="40"/>
      <c r="I187" s="243"/>
      <c r="J187" s="40"/>
      <c r="K187" s="40"/>
      <c r="L187" s="44"/>
      <c r="M187" s="244"/>
      <c r="N187" s="24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163</v>
      </c>
      <c r="AU187" s="17" t="s">
        <v>84</v>
      </c>
    </row>
    <row r="188" s="14" customFormat="1">
      <c r="A188" s="14"/>
      <c r="B188" s="257"/>
      <c r="C188" s="258"/>
      <c r="D188" s="241" t="s">
        <v>165</v>
      </c>
      <c r="E188" s="259" t="s">
        <v>1</v>
      </c>
      <c r="F188" s="260" t="s">
        <v>262</v>
      </c>
      <c r="G188" s="258"/>
      <c r="H188" s="259" t="s">
        <v>1</v>
      </c>
      <c r="I188" s="261"/>
      <c r="J188" s="258"/>
      <c r="K188" s="258"/>
      <c r="L188" s="262"/>
      <c r="M188" s="263"/>
      <c r="N188" s="264"/>
      <c r="O188" s="264"/>
      <c r="P188" s="264"/>
      <c r="Q188" s="264"/>
      <c r="R188" s="264"/>
      <c r="S188" s="264"/>
      <c r="T188" s="26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6" t="s">
        <v>165</v>
      </c>
      <c r="AU188" s="266" t="s">
        <v>84</v>
      </c>
      <c r="AV188" s="14" t="s">
        <v>82</v>
      </c>
      <c r="AW188" s="14" t="s">
        <v>30</v>
      </c>
      <c r="AX188" s="14" t="s">
        <v>74</v>
      </c>
      <c r="AY188" s="266" t="s">
        <v>154</v>
      </c>
    </row>
    <row r="189" s="13" customFormat="1">
      <c r="A189" s="13"/>
      <c r="B189" s="246"/>
      <c r="C189" s="247"/>
      <c r="D189" s="241" t="s">
        <v>165</v>
      </c>
      <c r="E189" s="248" t="s">
        <v>1</v>
      </c>
      <c r="F189" s="249" t="s">
        <v>263</v>
      </c>
      <c r="G189" s="247"/>
      <c r="H189" s="250">
        <v>41.68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165</v>
      </c>
      <c r="AU189" s="256" t="s">
        <v>84</v>
      </c>
      <c r="AV189" s="13" t="s">
        <v>84</v>
      </c>
      <c r="AW189" s="13" t="s">
        <v>30</v>
      </c>
      <c r="AX189" s="13" t="s">
        <v>74</v>
      </c>
      <c r="AY189" s="256" t="s">
        <v>154</v>
      </c>
    </row>
    <row r="190" s="14" customFormat="1">
      <c r="A190" s="14"/>
      <c r="B190" s="257"/>
      <c r="C190" s="258"/>
      <c r="D190" s="241" t="s">
        <v>165</v>
      </c>
      <c r="E190" s="259" t="s">
        <v>1</v>
      </c>
      <c r="F190" s="260" t="s">
        <v>264</v>
      </c>
      <c r="G190" s="258"/>
      <c r="H190" s="259" t="s">
        <v>1</v>
      </c>
      <c r="I190" s="261"/>
      <c r="J190" s="258"/>
      <c r="K190" s="258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165</v>
      </c>
      <c r="AU190" s="266" t="s">
        <v>84</v>
      </c>
      <c r="AV190" s="14" t="s">
        <v>82</v>
      </c>
      <c r="AW190" s="14" t="s">
        <v>30</v>
      </c>
      <c r="AX190" s="14" t="s">
        <v>74</v>
      </c>
      <c r="AY190" s="266" t="s">
        <v>154</v>
      </c>
    </row>
    <row r="191" s="13" customFormat="1">
      <c r="A191" s="13"/>
      <c r="B191" s="246"/>
      <c r="C191" s="247"/>
      <c r="D191" s="241" t="s">
        <v>165</v>
      </c>
      <c r="E191" s="248" t="s">
        <v>1</v>
      </c>
      <c r="F191" s="249" t="s">
        <v>265</v>
      </c>
      <c r="G191" s="247"/>
      <c r="H191" s="250">
        <v>18.48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165</v>
      </c>
      <c r="AU191" s="256" t="s">
        <v>84</v>
      </c>
      <c r="AV191" s="13" t="s">
        <v>84</v>
      </c>
      <c r="AW191" s="13" t="s">
        <v>30</v>
      </c>
      <c r="AX191" s="13" t="s">
        <v>74</v>
      </c>
      <c r="AY191" s="256" t="s">
        <v>154</v>
      </c>
    </row>
    <row r="192" s="15" customFormat="1">
      <c r="A192" s="15"/>
      <c r="B192" s="267"/>
      <c r="C192" s="268"/>
      <c r="D192" s="241" t="s">
        <v>165</v>
      </c>
      <c r="E192" s="269" t="s">
        <v>1</v>
      </c>
      <c r="F192" s="270" t="s">
        <v>198</v>
      </c>
      <c r="G192" s="268"/>
      <c r="H192" s="271">
        <v>60.159999999999997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7" t="s">
        <v>165</v>
      </c>
      <c r="AU192" s="277" t="s">
        <v>84</v>
      </c>
      <c r="AV192" s="15" t="s">
        <v>161</v>
      </c>
      <c r="AW192" s="15" t="s">
        <v>30</v>
      </c>
      <c r="AX192" s="15" t="s">
        <v>82</v>
      </c>
      <c r="AY192" s="277" t="s">
        <v>154</v>
      </c>
    </row>
    <row r="193" s="2" customFormat="1" ht="21.75" customHeight="1">
      <c r="A193" s="38"/>
      <c r="B193" s="39"/>
      <c r="C193" s="227" t="s">
        <v>266</v>
      </c>
      <c r="D193" s="227" t="s">
        <v>157</v>
      </c>
      <c r="E193" s="228" t="s">
        <v>267</v>
      </c>
      <c r="F193" s="229" t="s">
        <v>268</v>
      </c>
      <c r="G193" s="230" t="s">
        <v>189</v>
      </c>
      <c r="H193" s="231">
        <v>108.79000000000001</v>
      </c>
      <c r="I193" s="232"/>
      <c r="J193" s="233">
        <f>ROUND(I193*H193,2)</f>
        <v>0</v>
      </c>
      <c r="K193" s="234"/>
      <c r="L193" s="44"/>
      <c r="M193" s="235" t="s">
        <v>1</v>
      </c>
      <c r="N193" s="236" t="s">
        <v>39</v>
      </c>
      <c r="O193" s="91"/>
      <c r="P193" s="237">
        <f>O193*H193</f>
        <v>0</v>
      </c>
      <c r="Q193" s="237">
        <v>0</v>
      </c>
      <c r="R193" s="237">
        <f>Q193*H193</f>
        <v>0</v>
      </c>
      <c r="S193" s="237">
        <v>0.26100000000000001</v>
      </c>
      <c r="T193" s="238">
        <f>S193*H193</f>
        <v>28.394190000000002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9" t="s">
        <v>161</v>
      </c>
      <c r="AT193" s="239" t="s">
        <v>157</v>
      </c>
      <c r="AU193" s="239" t="s">
        <v>84</v>
      </c>
      <c r="AY193" s="17" t="s">
        <v>154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7" t="s">
        <v>82</v>
      </c>
      <c r="BK193" s="240">
        <f>ROUND(I193*H193,2)</f>
        <v>0</v>
      </c>
      <c r="BL193" s="17" t="s">
        <v>161</v>
      </c>
      <c r="BM193" s="239" t="s">
        <v>269</v>
      </c>
    </row>
    <row r="194" s="2" customFormat="1">
      <c r="A194" s="38"/>
      <c r="B194" s="39"/>
      <c r="C194" s="40"/>
      <c r="D194" s="241" t="s">
        <v>163</v>
      </c>
      <c r="E194" s="40"/>
      <c r="F194" s="242" t="s">
        <v>270</v>
      </c>
      <c r="G194" s="40"/>
      <c r="H194" s="40"/>
      <c r="I194" s="243"/>
      <c r="J194" s="40"/>
      <c r="K194" s="40"/>
      <c r="L194" s="44"/>
      <c r="M194" s="244"/>
      <c r="N194" s="24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163</v>
      </c>
      <c r="AU194" s="17" t="s">
        <v>84</v>
      </c>
    </row>
    <row r="195" s="14" customFormat="1">
      <c r="A195" s="14"/>
      <c r="B195" s="257"/>
      <c r="C195" s="258"/>
      <c r="D195" s="241" t="s">
        <v>165</v>
      </c>
      <c r="E195" s="259" t="s">
        <v>1</v>
      </c>
      <c r="F195" s="260" t="s">
        <v>271</v>
      </c>
      <c r="G195" s="258"/>
      <c r="H195" s="259" t="s">
        <v>1</v>
      </c>
      <c r="I195" s="261"/>
      <c r="J195" s="258"/>
      <c r="K195" s="258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165</v>
      </c>
      <c r="AU195" s="266" t="s">
        <v>84</v>
      </c>
      <c r="AV195" s="14" t="s">
        <v>82</v>
      </c>
      <c r="AW195" s="14" t="s">
        <v>30</v>
      </c>
      <c r="AX195" s="14" t="s">
        <v>74</v>
      </c>
      <c r="AY195" s="266" t="s">
        <v>154</v>
      </c>
    </row>
    <row r="196" s="13" customFormat="1">
      <c r="A196" s="13"/>
      <c r="B196" s="246"/>
      <c r="C196" s="247"/>
      <c r="D196" s="241" t="s">
        <v>165</v>
      </c>
      <c r="E196" s="248" t="s">
        <v>1</v>
      </c>
      <c r="F196" s="249" t="s">
        <v>272</v>
      </c>
      <c r="G196" s="247"/>
      <c r="H196" s="250">
        <v>108.79000000000001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165</v>
      </c>
      <c r="AU196" s="256" t="s">
        <v>84</v>
      </c>
      <c r="AV196" s="13" t="s">
        <v>84</v>
      </c>
      <c r="AW196" s="13" t="s">
        <v>30</v>
      </c>
      <c r="AX196" s="13" t="s">
        <v>82</v>
      </c>
      <c r="AY196" s="256" t="s">
        <v>154</v>
      </c>
    </row>
    <row r="197" s="2" customFormat="1" ht="24.15" customHeight="1">
      <c r="A197" s="38"/>
      <c r="B197" s="39"/>
      <c r="C197" s="227" t="s">
        <v>273</v>
      </c>
      <c r="D197" s="227" t="s">
        <v>157</v>
      </c>
      <c r="E197" s="228" t="s">
        <v>274</v>
      </c>
      <c r="F197" s="229" t="s">
        <v>275</v>
      </c>
      <c r="G197" s="230" t="s">
        <v>160</v>
      </c>
      <c r="H197" s="231">
        <v>0.41899999999999998</v>
      </c>
      <c r="I197" s="232"/>
      <c r="J197" s="233">
        <f>ROUND(I197*H197,2)</f>
        <v>0</v>
      </c>
      <c r="K197" s="234"/>
      <c r="L197" s="44"/>
      <c r="M197" s="235" t="s">
        <v>1</v>
      </c>
      <c r="N197" s="236" t="s">
        <v>39</v>
      </c>
      <c r="O197" s="91"/>
      <c r="P197" s="237">
        <f>O197*H197</f>
        <v>0</v>
      </c>
      <c r="Q197" s="237">
        <v>0</v>
      </c>
      <c r="R197" s="237">
        <f>Q197*H197</f>
        <v>0</v>
      </c>
      <c r="S197" s="237">
        <v>2.3999999999999999</v>
      </c>
      <c r="T197" s="238">
        <f>S197*H197</f>
        <v>1.0055999999999998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161</v>
      </c>
      <c r="AT197" s="239" t="s">
        <v>157</v>
      </c>
      <c r="AU197" s="239" t="s">
        <v>84</v>
      </c>
      <c r="AY197" s="17" t="s">
        <v>154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7" t="s">
        <v>82</v>
      </c>
      <c r="BK197" s="240">
        <f>ROUND(I197*H197,2)</f>
        <v>0</v>
      </c>
      <c r="BL197" s="17" t="s">
        <v>161</v>
      </c>
      <c r="BM197" s="239" t="s">
        <v>276</v>
      </c>
    </row>
    <row r="198" s="2" customFormat="1">
      <c r="A198" s="38"/>
      <c r="B198" s="39"/>
      <c r="C198" s="40"/>
      <c r="D198" s="241" t="s">
        <v>163</v>
      </c>
      <c r="E198" s="40"/>
      <c r="F198" s="242" t="s">
        <v>277</v>
      </c>
      <c r="G198" s="40"/>
      <c r="H198" s="40"/>
      <c r="I198" s="243"/>
      <c r="J198" s="40"/>
      <c r="K198" s="40"/>
      <c r="L198" s="44"/>
      <c r="M198" s="244"/>
      <c r="N198" s="24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163</v>
      </c>
      <c r="AU198" s="17" t="s">
        <v>84</v>
      </c>
    </row>
    <row r="199" s="14" customFormat="1">
      <c r="A199" s="14"/>
      <c r="B199" s="257"/>
      <c r="C199" s="258"/>
      <c r="D199" s="241" t="s">
        <v>165</v>
      </c>
      <c r="E199" s="259" t="s">
        <v>1</v>
      </c>
      <c r="F199" s="260" t="s">
        <v>278</v>
      </c>
      <c r="G199" s="258"/>
      <c r="H199" s="259" t="s">
        <v>1</v>
      </c>
      <c r="I199" s="261"/>
      <c r="J199" s="258"/>
      <c r="K199" s="258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165</v>
      </c>
      <c r="AU199" s="266" t="s">
        <v>84</v>
      </c>
      <c r="AV199" s="14" t="s">
        <v>82</v>
      </c>
      <c r="AW199" s="14" t="s">
        <v>30</v>
      </c>
      <c r="AX199" s="14" t="s">
        <v>74</v>
      </c>
      <c r="AY199" s="266" t="s">
        <v>154</v>
      </c>
    </row>
    <row r="200" s="13" customFormat="1">
      <c r="A200" s="13"/>
      <c r="B200" s="246"/>
      <c r="C200" s="247"/>
      <c r="D200" s="241" t="s">
        <v>165</v>
      </c>
      <c r="E200" s="248" t="s">
        <v>1</v>
      </c>
      <c r="F200" s="249" t="s">
        <v>279</v>
      </c>
      <c r="G200" s="247"/>
      <c r="H200" s="250">
        <v>0.41899999999999998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165</v>
      </c>
      <c r="AU200" s="256" t="s">
        <v>84</v>
      </c>
      <c r="AV200" s="13" t="s">
        <v>84</v>
      </c>
      <c r="AW200" s="13" t="s">
        <v>30</v>
      </c>
      <c r="AX200" s="13" t="s">
        <v>82</v>
      </c>
      <c r="AY200" s="256" t="s">
        <v>154</v>
      </c>
    </row>
    <row r="201" s="2" customFormat="1" ht="21.75" customHeight="1">
      <c r="A201" s="38"/>
      <c r="B201" s="39"/>
      <c r="C201" s="227" t="s">
        <v>7</v>
      </c>
      <c r="D201" s="227" t="s">
        <v>157</v>
      </c>
      <c r="E201" s="228" t="s">
        <v>280</v>
      </c>
      <c r="F201" s="229" t="s">
        <v>281</v>
      </c>
      <c r="G201" s="230" t="s">
        <v>189</v>
      </c>
      <c r="H201" s="231">
        <v>185.11000000000001</v>
      </c>
      <c r="I201" s="232"/>
      <c r="J201" s="233">
        <f>ROUND(I201*H201,2)</f>
        <v>0</v>
      </c>
      <c r="K201" s="234"/>
      <c r="L201" s="44"/>
      <c r="M201" s="235" t="s">
        <v>1</v>
      </c>
      <c r="N201" s="236" t="s">
        <v>39</v>
      </c>
      <c r="O201" s="91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9" t="s">
        <v>161</v>
      </c>
      <c r="AT201" s="239" t="s">
        <v>157</v>
      </c>
      <c r="AU201" s="239" t="s">
        <v>84</v>
      </c>
      <c r="AY201" s="17" t="s">
        <v>154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7" t="s">
        <v>82</v>
      </c>
      <c r="BK201" s="240">
        <f>ROUND(I201*H201,2)</f>
        <v>0</v>
      </c>
      <c r="BL201" s="17" t="s">
        <v>161</v>
      </c>
      <c r="BM201" s="239" t="s">
        <v>282</v>
      </c>
    </row>
    <row r="202" s="2" customFormat="1">
      <c r="A202" s="38"/>
      <c r="B202" s="39"/>
      <c r="C202" s="40"/>
      <c r="D202" s="241" t="s">
        <v>163</v>
      </c>
      <c r="E202" s="40"/>
      <c r="F202" s="242" t="s">
        <v>281</v>
      </c>
      <c r="G202" s="40"/>
      <c r="H202" s="40"/>
      <c r="I202" s="243"/>
      <c r="J202" s="40"/>
      <c r="K202" s="40"/>
      <c r="L202" s="44"/>
      <c r="M202" s="244"/>
      <c r="N202" s="24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163</v>
      </c>
      <c r="AU202" s="17" t="s">
        <v>84</v>
      </c>
    </row>
    <row r="203" s="2" customFormat="1" ht="24.15" customHeight="1">
      <c r="A203" s="38"/>
      <c r="B203" s="39"/>
      <c r="C203" s="227" t="s">
        <v>283</v>
      </c>
      <c r="D203" s="227" t="s">
        <v>157</v>
      </c>
      <c r="E203" s="228" t="s">
        <v>284</v>
      </c>
      <c r="F203" s="229" t="s">
        <v>285</v>
      </c>
      <c r="G203" s="230" t="s">
        <v>189</v>
      </c>
      <c r="H203" s="231">
        <v>13.859999999999999</v>
      </c>
      <c r="I203" s="232"/>
      <c r="J203" s="233">
        <f>ROUND(I203*H203,2)</f>
        <v>0</v>
      </c>
      <c r="K203" s="234"/>
      <c r="L203" s="44"/>
      <c r="M203" s="235" t="s">
        <v>1</v>
      </c>
      <c r="N203" s="236" t="s">
        <v>39</v>
      </c>
      <c r="O203" s="91"/>
      <c r="P203" s="237">
        <f>O203*H203</f>
        <v>0</v>
      </c>
      <c r="Q203" s="237">
        <v>0</v>
      </c>
      <c r="R203" s="237">
        <f>Q203*H203</f>
        <v>0</v>
      </c>
      <c r="S203" s="237">
        <v>0.024</v>
      </c>
      <c r="T203" s="238">
        <f>S203*H203</f>
        <v>0.33263999999999999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9" t="s">
        <v>161</v>
      </c>
      <c r="AT203" s="239" t="s">
        <v>157</v>
      </c>
      <c r="AU203" s="239" t="s">
        <v>84</v>
      </c>
      <c r="AY203" s="17" t="s">
        <v>154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7" t="s">
        <v>82</v>
      </c>
      <c r="BK203" s="240">
        <f>ROUND(I203*H203,2)</f>
        <v>0</v>
      </c>
      <c r="BL203" s="17" t="s">
        <v>161</v>
      </c>
      <c r="BM203" s="239" t="s">
        <v>286</v>
      </c>
    </row>
    <row r="204" s="2" customFormat="1">
      <c r="A204" s="38"/>
      <c r="B204" s="39"/>
      <c r="C204" s="40"/>
      <c r="D204" s="241" t="s">
        <v>163</v>
      </c>
      <c r="E204" s="40"/>
      <c r="F204" s="242" t="s">
        <v>287</v>
      </c>
      <c r="G204" s="40"/>
      <c r="H204" s="40"/>
      <c r="I204" s="243"/>
      <c r="J204" s="40"/>
      <c r="K204" s="40"/>
      <c r="L204" s="44"/>
      <c r="M204" s="244"/>
      <c r="N204" s="24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163</v>
      </c>
      <c r="AU204" s="17" t="s">
        <v>84</v>
      </c>
    </row>
    <row r="205" s="13" customFormat="1">
      <c r="A205" s="13"/>
      <c r="B205" s="246"/>
      <c r="C205" s="247"/>
      <c r="D205" s="241" t="s">
        <v>165</v>
      </c>
      <c r="E205" s="248" t="s">
        <v>1</v>
      </c>
      <c r="F205" s="249" t="s">
        <v>288</v>
      </c>
      <c r="G205" s="247"/>
      <c r="H205" s="250">
        <v>13.859999999999999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165</v>
      </c>
      <c r="AU205" s="256" t="s">
        <v>84</v>
      </c>
      <c r="AV205" s="13" t="s">
        <v>84</v>
      </c>
      <c r="AW205" s="13" t="s">
        <v>30</v>
      </c>
      <c r="AX205" s="13" t="s">
        <v>82</v>
      </c>
      <c r="AY205" s="256" t="s">
        <v>154</v>
      </c>
    </row>
    <row r="206" s="2" customFormat="1" ht="21.75" customHeight="1">
      <c r="A206" s="38"/>
      <c r="B206" s="39"/>
      <c r="C206" s="227" t="s">
        <v>289</v>
      </c>
      <c r="D206" s="227" t="s">
        <v>157</v>
      </c>
      <c r="E206" s="228" t="s">
        <v>290</v>
      </c>
      <c r="F206" s="229" t="s">
        <v>291</v>
      </c>
      <c r="G206" s="230" t="s">
        <v>189</v>
      </c>
      <c r="H206" s="231">
        <v>20.789999999999999</v>
      </c>
      <c r="I206" s="232"/>
      <c r="J206" s="233">
        <f>ROUND(I206*H206,2)</f>
        <v>0</v>
      </c>
      <c r="K206" s="234"/>
      <c r="L206" s="44"/>
      <c r="M206" s="235" t="s">
        <v>1</v>
      </c>
      <c r="N206" s="236" t="s">
        <v>39</v>
      </c>
      <c r="O206" s="91"/>
      <c r="P206" s="237">
        <f>O206*H206</f>
        <v>0</v>
      </c>
      <c r="Q206" s="237">
        <v>0</v>
      </c>
      <c r="R206" s="237">
        <f>Q206*H206</f>
        <v>0</v>
      </c>
      <c r="S206" s="237">
        <v>0.075999999999999998</v>
      </c>
      <c r="T206" s="238">
        <f>S206*H206</f>
        <v>1.5800399999999999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9" t="s">
        <v>161</v>
      </c>
      <c r="AT206" s="239" t="s">
        <v>157</v>
      </c>
      <c r="AU206" s="239" t="s">
        <v>84</v>
      </c>
      <c r="AY206" s="17" t="s">
        <v>154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7" t="s">
        <v>82</v>
      </c>
      <c r="BK206" s="240">
        <f>ROUND(I206*H206,2)</f>
        <v>0</v>
      </c>
      <c r="BL206" s="17" t="s">
        <v>161</v>
      </c>
      <c r="BM206" s="239" t="s">
        <v>292</v>
      </c>
    </row>
    <row r="207" s="2" customFormat="1">
      <c r="A207" s="38"/>
      <c r="B207" s="39"/>
      <c r="C207" s="40"/>
      <c r="D207" s="241" t="s">
        <v>163</v>
      </c>
      <c r="E207" s="40"/>
      <c r="F207" s="242" t="s">
        <v>293</v>
      </c>
      <c r="G207" s="40"/>
      <c r="H207" s="40"/>
      <c r="I207" s="243"/>
      <c r="J207" s="40"/>
      <c r="K207" s="40"/>
      <c r="L207" s="44"/>
      <c r="M207" s="244"/>
      <c r="N207" s="24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163</v>
      </c>
      <c r="AU207" s="17" t="s">
        <v>84</v>
      </c>
    </row>
    <row r="208" s="14" customFormat="1">
      <c r="A208" s="14"/>
      <c r="B208" s="257"/>
      <c r="C208" s="258"/>
      <c r="D208" s="241" t="s">
        <v>165</v>
      </c>
      <c r="E208" s="259" t="s">
        <v>1</v>
      </c>
      <c r="F208" s="260" t="s">
        <v>294</v>
      </c>
      <c r="G208" s="258"/>
      <c r="H208" s="259" t="s">
        <v>1</v>
      </c>
      <c r="I208" s="261"/>
      <c r="J208" s="258"/>
      <c r="K208" s="258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165</v>
      </c>
      <c r="AU208" s="266" t="s">
        <v>84</v>
      </c>
      <c r="AV208" s="14" t="s">
        <v>82</v>
      </c>
      <c r="AW208" s="14" t="s">
        <v>30</v>
      </c>
      <c r="AX208" s="14" t="s">
        <v>74</v>
      </c>
      <c r="AY208" s="266" t="s">
        <v>154</v>
      </c>
    </row>
    <row r="209" s="13" customFormat="1">
      <c r="A209" s="13"/>
      <c r="B209" s="246"/>
      <c r="C209" s="247"/>
      <c r="D209" s="241" t="s">
        <v>165</v>
      </c>
      <c r="E209" s="248" t="s">
        <v>1</v>
      </c>
      <c r="F209" s="249" t="s">
        <v>295</v>
      </c>
      <c r="G209" s="247"/>
      <c r="H209" s="250">
        <v>9.9000000000000004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165</v>
      </c>
      <c r="AU209" s="256" t="s">
        <v>84</v>
      </c>
      <c r="AV209" s="13" t="s">
        <v>84</v>
      </c>
      <c r="AW209" s="13" t="s">
        <v>30</v>
      </c>
      <c r="AX209" s="13" t="s">
        <v>74</v>
      </c>
      <c r="AY209" s="256" t="s">
        <v>154</v>
      </c>
    </row>
    <row r="210" s="14" customFormat="1">
      <c r="A210" s="14"/>
      <c r="B210" s="257"/>
      <c r="C210" s="258"/>
      <c r="D210" s="241" t="s">
        <v>165</v>
      </c>
      <c r="E210" s="259" t="s">
        <v>1</v>
      </c>
      <c r="F210" s="260" t="s">
        <v>296</v>
      </c>
      <c r="G210" s="258"/>
      <c r="H210" s="259" t="s">
        <v>1</v>
      </c>
      <c r="I210" s="261"/>
      <c r="J210" s="258"/>
      <c r="K210" s="258"/>
      <c r="L210" s="262"/>
      <c r="M210" s="263"/>
      <c r="N210" s="264"/>
      <c r="O210" s="264"/>
      <c r="P210" s="264"/>
      <c r="Q210" s="264"/>
      <c r="R210" s="264"/>
      <c r="S210" s="264"/>
      <c r="T210" s="26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6" t="s">
        <v>165</v>
      </c>
      <c r="AU210" s="266" t="s">
        <v>84</v>
      </c>
      <c r="AV210" s="14" t="s">
        <v>82</v>
      </c>
      <c r="AW210" s="14" t="s">
        <v>30</v>
      </c>
      <c r="AX210" s="14" t="s">
        <v>74</v>
      </c>
      <c r="AY210" s="266" t="s">
        <v>154</v>
      </c>
    </row>
    <row r="211" s="13" customFormat="1">
      <c r="A211" s="13"/>
      <c r="B211" s="246"/>
      <c r="C211" s="247"/>
      <c r="D211" s="241" t="s">
        <v>165</v>
      </c>
      <c r="E211" s="248" t="s">
        <v>1</v>
      </c>
      <c r="F211" s="249" t="s">
        <v>297</v>
      </c>
      <c r="G211" s="247"/>
      <c r="H211" s="250">
        <v>7.524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165</v>
      </c>
      <c r="AU211" s="256" t="s">
        <v>84</v>
      </c>
      <c r="AV211" s="13" t="s">
        <v>84</v>
      </c>
      <c r="AW211" s="13" t="s">
        <v>30</v>
      </c>
      <c r="AX211" s="13" t="s">
        <v>74</v>
      </c>
      <c r="AY211" s="256" t="s">
        <v>154</v>
      </c>
    </row>
    <row r="212" s="14" customFormat="1">
      <c r="A212" s="14"/>
      <c r="B212" s="257"/>
      <c r="C212" s="258"/>
      <c r="D212" s="241" t="s">
        <v>165</v>
      </c>
      <c r="E212" s="259" t="s">
        <v>1</v>
      </c>
      <c r="F212" s="260" t="s">
        <v>298</v>
      </c>
      <c r="G212" s="258"/>
      <c r="H212" s="259" t="s">
        <v>1</v>
      </c>
      <c r="I212" s="261"/>
      <c r="J212" s="258"/>
      <c r="K212" s="258"/>
      <c r="L212" s="262"/>
      <c r="M212" s="263"/>
      <c r="N212" s="264"/>
      <c r="O212" s="264"/>
      <c r="P212" s="264"/>
      <c r="Q212" s="264"/>
      <c r="R212" s="264"/>
      <c r="S212" s="264"/>
      <c r="T212" s="26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6" t="s">
        <v>165</v>
      </c>
      <c r="AU212" s="266" t="s">
        <v>84</v>
      </c>
      <c r="AV212" s="14" t="s">
        <v>82</v>
      </c>
      <c r="AW212" s="14" t="s">
        <v>30</v>
      </c>
      <c r="AX212" s="14" t="s">
        <v>74</v>
      </c>
      <c r="AY212" s="266" t="s">
        <v>154</v>
      </c>
    </row>
    <row r="213" s="13" customFormat="1">
      <c r="A213" s="13"/>
      <c r="B213" s="246"/>
      <c r="C213" s="247"/>
      <c r="D213" s="241" t="s">
        <v>165</v>
      </c>
      <c r="E213" s="248" t="s">
        <v>1</v>
      </c>
      <c r="F213" s="249" t="s">
        <v>299</v>
      </c>
      <c r="G213" s="247"/>
      <c r="H213" s="250">
        <v>1.782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165</v>
      </c>
      <c r="AU213" s="256" t="s">
        <v>84</v>
      </c>
      <c r="AV213" s="13" t="s">
        <v>84</v>
      </c>
      <c r="AW213" s="13" t="s">
        <v>30</v>
      </c>
      <c r="AX213" s="13" t="s">
        <v>74</v>
      </c>
      <c r="AY213" s="256" t="s">
        <v>154</v>
      </c>
    </row>
    <row r="214" s="14" customFormat="1">
      <c r="A214" s="14"/>
      <c r="B214" s="257"/>
      <c r="C214" s="258"/>
      <c r="D214" s="241" t="s">
        <v>165</v>
      </c>
      <c r="E214" s="259" t="s">
        <v>1</v>
      </c>
      <c r="F214" s="260" t="s">
        <v>300</v>
      </c>
      <c r="G214" s="258"/>
      <c r="H214" s="259" t="s">
        <v>1</v>
      </c>
      <c r="I214" s="261"/>
      <c r="J214" s="258"/>
      <c r="K214" s="258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165</v>
      </c>
      <c r="AU214" s="266" t="s">
        <v>84</v>
      </c>
      <c r="AV214" s="14" t="s">
        <v>82</v>
      </c>
      <c r="AW214" s="14" t="s">
        <v>30</v>
      </c>
      <c r="AX214" s="14" t="s">
        <v>74</v>
      </c>
      <c r="AY214" s="266" t="s">
        <v>154</v>
      </c>
    </row>
    <row r="215" s="13" customFormat="1">
      <c r="A215" s="13"/>
      <c r="B215" s="246"/>
      <c r="C215" s="247"/>
      <c r="D215" s="241" t="s">
        <v>165</v>
      </c>
      <c r="E215" s="248" t="s">
        <v>1</v>
      </c>
      <c r="F215" s="249" t="s">
        <v>301</v>
      </c>
      <c r="G215" s="247"/>
      <c r="H215" s="250">
        <v>1.5840000000000001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165</v>
      </c>
      <c r="AU215" s="256" t="s">
        <v>84</v>
      </c>
      <c r="AV215" s="13" t="s">
        <v>84</v>
      </c>
      <c r="AW215" s="13" t="s">
        <v>30</v>
      </c>
      <c r="AX215" s="13" t="s">
        <v>74</v>
      </c>
      <c r="AY215" s="256" t="s">
        <v>154</v>
      </c>
    </row>
    <row r="216" s="15" customFormat="1">
      <c r="A216" s="15"/>
      <c r="B216" s="267"/>
      <c r="C216" s="268"/>
      <c r="D216" s="241" t="s">
        <v>165</v>
      </c>
      <c r="E216" s="269" t="s">
        <v>1</v>
      </c>
      <c r="F216" s="270" t="s">
        <v>198</v>
      </c>
      <c r="G216" s="268"/>
      <c r="H216" s="271">
        <v>20.789999999999999</v>
      </c>
      <c r="I216" s="272"/>
      <c r="J216" s="268"/>
      <c r="K216" s="268"/>
      <c r="L216" s="273"/>
      <c r="M216" s="274"/>
      <c r="N216" s="275"/>
      <c r="O216" s="275"/>
      <c r="P216" s="275"/>
      <c r="Q216" s="275"/>
      <c r="R216" s="275"/>
      <c r="S216" s="275"/>
      <c r="T216" s="27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7" t="s">
        <v>165</v>
      </c>
      <c r="AU216" s="277" t="s">
        <v>84</v>
      </c>
      <c r="AV216" s="15" t="s">
        <v>161</v>
      </c>
      <c r="AW216" s="15" t="s">
        <v>30</v>
      </c>
      <c r="AX216" s="15" t="s">
        <v>82</v>
      </c>
      <c r="AY216" s="277" t="s">
        <v>154</v>
      </c>
    </row>
    <row r="217" s="2" customFormat="1" ht="21.75" customHeight="1">
      <c r="A217" s="38"/>
      <c r="B217" s="39"/>
      <c r="C217" s="227" t="s">
        <v>302</v>
      </c>
      <c r="D217" s="227" t="s">
        <v>157</v>
      </c>
      <c r="E217" s="228" t="s">
        <v>303</v>
      </c>
      <c r="F217" s="229" t="s">
        <v>304</v>
      </c>
      <c r="G217" s="230" t="s">
        <v>189</v>
      </c>
      <c r="H217" s="231">
        <v>6</v>
      </c>
      <c r="I217" s="232"/>
      <c r="J217" s="233">
        <f>ROUND(I217*H217,2)</f>
        <v>0</v>
      </c>
      <c r="K217" s="234"/>
      <c r="L217" s="44"/>
      <c r="M217" s="235" t="s">
        <v>1</v>
      </c>
      <c r="N217" s="236" t="s">
        <v>39</v>
      </c>
      <c r="O217" s="91"/>
      <c r="P217" s="237">
        <f>O217*H217</f>
        <v>0</v>
      </c>
      <c r="Q217" s="237">
        <v>0</v>
      </c>
      <c r="R217" s="237">
        <f>Q217*H217</f>
        <v>0</v>
      </c>
      <c r="S217" s="237">
        <v>0.062</v>
      </c>
      <c r="T217" s="238">
        <f>S217*H217</f>
        <v>0.372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9" t="s">
        <v>161</v>
      </c>
      <c r="AT217" s="239" t="s">
        <v>157</v>
      </c>
      <c r="AU217" s="239" t="s">
        <v>84</v>
      </c>
      <c r="AY217" s="17" t="s">
        <v>154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7" t="s">
        <v>82</v>
      </c>
      <c r="BK217" s="240">
        <f>ROUND(I217*H217,2)</f>
        <v>0</v>
      </c>
      <c r="BL217" s="17" t="s">
        <v>161</v>
      </c>
      <c r="BM217" s="239" t="s">
        <v>305</v>
      </c>
    </row>
    <row r="218" s="2" customFormat="1">
      <c r="A218" s="38"/>
      <c r="B218" s="39"/>
      <c r="C218" s="40"/>
      <c r="D218" s="241" t="s">
        <v>163</v>
      </c>
      <c r="E218" s="40"/>
      <c r="F218" s="242" t="s">
        <v>306</v>
      </c>
      <c r="G218" s="40"/>
      <c r="H218" s="40"/>
      <c r="I218" s="243"/>
      <c r="J218" s="40"/>
      <c r="K218" s="40"/>
      <c r="L218" s="44"/>
      <c r="M218" s="244"/>
      <c r="N218" s="24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163</v>
      </c>
      <c r="AU218" s="17" t="s">
        <v>84</v>
      </c>
    </row>
    <row r="219" s="14" customFormat="1">
      <c r="A219" s="14"/>
      <c r="B219" s="257"/>
      <c r="C219" s="258"/>
      <c r="D219" s="241" t="s">
        <v>165</v>
      </c>
      <c r="E219" s="259" t="s">
        <v>1</v>
      </c>
      <c r="F219" s="260" t="s">
        <v>307</v>
      </c>
      <c r="G219" s="258"/>
      <c r="H219" s="259" t="s">
        <v>1</v>
      </c>
      <c r="I219" s="261"/>
      <c r="J219" s="258"/>
      <c r="K219" s="258"/>
      <c r="L219" s="262"/>
      <c r="M219" s="263"/>
      <c r="N219" s="264"/>
      <c r="O219" s="264"/>
      <c r="P219" s="264"/>
      <c r="Q219" s="264"/>
      <c r="R219" s="264"/>
      <c r="S219" s="264"/>
      <c r="T219" s="26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6" t="s">
        <v>165</v>
      </c>
      <c r="AU219" s="266" t="s">
        <v>84</v>
      </c>
      <c r="AV219" s="14" t="s">
        <v>82</v>
      </c>
      <c r="AW219" s="14" t="s">
        <v>30</v>
      </c>
      <c r="AX219" s="14" t="s">
        <v>74</v>
      </c>
      <c r="AY219" s="266" t="s">
        <v>154</v>
      </c>
    </row>
    <row r="220" s="13" customFormat="1">
      <c r="A220" s="13"/>
      <c r="B220" s="246"/>
      <c r="C220" s="247"/>
      <c r="D220" s="241" t="s">
        <v>165</v>
      </c>
      <c r="E220" s="248" t="s">
        <v>1</v>
      </c>
      <c r="F220" s="249" t="s">
        <v>308</v>
      </c>
      <c r="G220" s="247"/>
      <c r="H220" s="250">
        <v>6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165</v>
      </c>
      <c r="AU220" s="256" t="s">
        <v>84</v>
      </c>
      <c r="AV220" s="13" t="s">
        <v>84</v>
      </c>
      <c r="AW220" s="13" t="s">
        <v>30</v>
      </c>
      <c r="AX220" s="13" t="s">
        <v>82</v>
      </c>
      <c r="AY220" s="256" t="s">
        <v>154</v>
      </c>
    </row>
    <row r="221" s="2" customFormat="1" ht="24.15" customHeight="1">
      <c r="A221" s="38"/>
      <c r="B221" s="39"/>
      <c r="C221" s="227" t="s">
        <v>309</v>
      </c>
      <c r="D221" s="227" t="s">
        <v>157</v>
      </c>
      <c r="E221" s="228" t="s">
        <v>310</v>
      </c>
      <c r="F221" s="229" t="s">
        <v>311</v>
      </c>
      <c r="G221" s="230" t="s">
        <v>160</v>
      </c>
      <c r="H221" s="231">
        <v>0.73799999999999999</v>
      </c>
      <c r="I221" s="232"/>
      <c r="J221" s="233">
        <f>ROUND(I221*H221,2)</f>
        <v>0</v>
      </c>
      <c r="K221" s="234"/>
      <c r="L221" s="44"/>
      <c r="M221" s="235" t="s">
        <v>1</v>
      </c>
      <c r="N221" s="236" t="s">
        <v>39</v>
      </c>
      <c r="O221" s="91"/>
      <c r="P221" s="237">
        <f>O221*H221</f>
        <v>0</v>
      </c>
      <c r="Q221" s="237">
        <v>0</v>
      </c>
      <c r="R221" s="237">
        <f>Q221*H221</f>
        <v>0</v>
      </c>
      <c r="S221" s="237">
        <v>1.8</v>
      </c>
      <c r="T221" s="238">
        <f>S221*H221</f>
        <v>1.3284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9" t="s">
        <v>161</v>
      </c>
      <c r="AT221" s="239" t="s">
        <v>157</v>
      </c>
      <c r="AU221" s="239" t="s">
        <v>84</v>
      </c>
      <c r="AY221" s="17" t="s">
        <v>154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7" t="s">
        <v>82</v>
      </c>
      <c r="BK221" s="240">
        <f>ROUND(I221*H221,2)</f>
        <v>0</v>
      </c>
      <c r="BL221" s="17" t="s">
        <v>161</v>
      </c>
      <c r="BM221" s="239" t="s">
        <v>312</v>
      </c>
    </row>
    <row r="222" s="2" customFormat="1">
      <c r="A222" s="38"/>
      <c r="B222" s="39"/>
      <c r="C222" s="40"/>
      <c r="D222" s="241" t="s">
        <v>163</v>
      </c>
      <c r="E222" s="40"/>
      <c r="F222" s="242" t="s">
        <v>313</v>
      </c>
      <c r="G222" s="40"/>
      <c r="H222" s="40"/>
      <c r="I222" s="243"/>
      <c r="J222" s="40"/>
      <c r="K222" s="40"/>
      <c r="L222" s="44"/>
      <c r="M222" s="244"/>
      <c r="N222" s="24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163</v>
      </c>
      <c r="AU222" s="17" t="s">
        <v>84</v>
      </c>
    </row>
    <row r="223" s="13" customFormat="1">
      <c r="A223" s="13"/>
      <c r="B223" s="246"/>
      <c r="C223" s="247"/>
      <c r="D223" s="241" t="s">
        <v>165</v>
      </c>
      <c r="E223" s="248" t="s">
        <v>1</v>
      </c>
      <c r="F223" s="249" t="s">
        <v>314</v>
      </c>
      <c r="G223" s="247"/>
      <c r="H223" s="250">
        <v>0.73799999999999999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165</v>
      </c>
      <c r="AU223" s="256" t="s">
        <v>84</v>
      </c>
      <c r="AV223" s="13" t="s">
        <v>84</v>
      </c>
      <c r="AW223" s="13" t="s">
        <v>30</v>
      </c>
      <c r="AX223" s="13" t="s">
        <v>82</v>
      </c>
      <c r="AY223" s="256" t="s">
        <v>154</v>
      </c>
    </row>
    <row r="224" s="2" customFormat="1" ht="24.15" customHeight="1">
      <c r="A224" s="38"/>
      <c r="B224" s="39"/>
      <c r="C224" s="227" t="s">
        <v>315</v>
      </c>
      <c r="D224" s="227" t="s">
        <v>157</v>
      </c>
      <c r="E224" s="228" t="s">
        <v>316</v>
      </c>
      <c r="F224" s="229" t="s">
        <v>317</v>
      </c>
      <c r="G224" s="230" t="s">
        <v>189</v>
      </c>
      <c r="H224" s="231">
        <v>2.665</v>
      </c>
      <c r="I224" s="232"/>
      <c r="J224" s="233">
        <f>ROUND(I224*H224,2)</f>
        <v>0</v>
      </c>
      <c r="K224" s="234"/>
      <c r="L224" s="44"/>
      <c r="M224" s="235" t="s">
        <v>1</v>
      </c>
      <c r="N224" s="236" t="s">
        <v>39</v>
      </c>
      <c r="O224" s="91"/>
      <c r="P224" s="237">
        <f>O224*H224</f>
        <v>0</v>
      </c>
      <c r="Q224" s="237">
        <v>0</v>
      </c>
      <c r="R224" s="237">
        <f>Q224*H224</f>
        <v>0</v>
      </c>
      <c r="S224" s="237">
        <v>0.27000000000000002</v>
      </c>
      <c r="T224" s="238">
        <f>S224*H224</f>
        <v>0.71955000000000002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9" t="s">
        <v>161</v>
      </c>
      <c r="AT224" s="239" t="s">
        <v>157</v>
      </c>
      <c r="AU224" s="239" t="s">
        <v>84</v>
      </c>
      <c r="AY224" s="17" t="s">
        <v>154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7" t="s">
        <v>82</v>
      </c>
      <c r="BK224" s="240">
        <f>ROUND(I224*H224,2)</f>
        <v>0</v>
      </c>
      <c r="BL224" s="17" t="s">
        <v>161</v>
      </c>
      <c r="BM224" s="239" t="s">
        <v>318</v>
      </c>
    </row>
    <row r="225" s="2" customFormat="1">
      <c r="A225" s="38"/>
      <c r="B225" s="39"/>
      <c r="C225" s="40"/>
      <c r="D225" s="241" t="s">
        <v>163</v>
      </c>
      <c r="E225" s="40"/>
      <c r="F225" s="242" t="s">
        <v>319</v>
      </c>
      <c r="G225" s="40"/>
      <c r="H225" s="40"/>
      <c r="I225" s="243"/>
      <c r="J225" s="40"/>
      <c r="K225" s="40"/>
      <c r="L225" s="44"/>
      <c r="M225" s="244"/>
      <c r="N225" s="24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163</v>
      </c>
      <c r="AU225" s="17" t="s">
        <v>84</v>
      </c>
    </row>
    <row r="226" s="14" customFormat="1">
      <c r="A226" s="14"/>
      <c r="B226" s="257"/>
      <c r="C226" s="258"/>
      <c r="D226" s="241" t="s">
        <v>165</v>
      </c>
      <c r="E226" s="259" t="s">
        <v>1</v>
      </c>
      <c r="F226" s="260" t="s">
        <v>320</v>
      </c>
      <c r="G226" s="258"/>
      <c r="H226" s="259" t="s">
        <v>1</v>
      </c>
      <c r="I226" s="261"/>
      <c r="J226" s="258"/>
      <c r="K226" s="258"/>
      <c r="L226" s="262"/>
      <c r="M226" s="263"/>
      <c r="N226" s="264"/>
      <c r="O226" s="264"/>
      <c r="P226" s="264"/>
      <c r="Q226" s="264"/>
      <c r="R226" s="264"/>
      <c r="S226" s="264"/>
      <c r="T226" s="26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6" t="s">
        <v>165</v>
      </c>
      <c r="AU226" s="266" t="s">
        <v>84</v>
      </c>
      <c r="AV226" s="14" t="s">
        <v>82</v>
      </c>
      <c r="AW226" s="14" t="s">
        <v>30</v>
      </c>
      <c r="AX226" s="14" t="s">
        <v>74</v>
      </c>
      <c r="AY226" s="266" t="s">
        <v>154</v>
      </c>
    </row>
    <row r="227" s="13" customFormat="1">
      <c r="A227" s="13"/>
      <c r="B227" s="246"/>
      <c r="C227" s="247"/>
      <c r="D227" s="241" t="s">
        <v>165</v>
      </c>
      <c r="E227" s="248" t="s">
        <v>1</v>
      </c>
      <c r="F227" s="249" t="s">
        <v>321</v>
      </c>
      <c r="G227" s="247"/>
      <c r="H227" s="250">
        <v>2.665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165</v>
      </c>
      <c r="AU227" s="256" t="s">
        <v>84</v>
      </c>
      <c r="AV227" s="13" t="s">
        <v>84</v>
      </c>
      <c r="AW227" s="13" t="s">
        <v>30</v>
      </c>
      <c r="AX227" s="13" t="s">
        <v>82</v>
      </c>
      <c r="AY227" s="256" t="s">
        <v>154</v>
      </c>
    </row>
    <row r="228" s="2" customFormat="1" ht="24.15" customHeight="1">
      <c r="A228" s="38"/>
      <c r="B228" s="39"/>
      <c r="C228" s="227" t="s">
        <v>322</v>
      </c>
      <c r="D228" s="227" t="s">
        <v>157</v>
      </c>
      <c r="E228" s="228" t="s">
        <v>323</v>
      </c>
      <c r="F228" s="229" t="s">
        <v>324</v>
      </c>
      <c r="G228" s="230" t="s">
        <v>160</v>
      </c>
      <c r="H228" s="231">
        <v>0.495</v>
      </c>
      <c r="I228" s="232"/>
      <c r="J228" s="233">
        <f>ROUND(I228*H228,2)</f>
        <v>0</v>
      </c>
      <c r="K228" s="234"/>
      <c r="L228" s="44"/>
      <c r="M228" s="235" t="s">
        <v>1</v>
      </c>
      <c r="N228" s="236" t="s">
        <v>39</v>
      </c>
      <c r="O228" s="91"/>
      <c r="P228" s="237">
        <f>O228*H228</f>
        <v>0</v>
      </c>
      <c r="Q228" s="237">
        <v>0</v>
      </c>
      <c r="R228" s="237">
        <f>Q228*H228</f>
        <v>0</v>
      </c>
      <c r="S228" s="237">
        <v>1.8</v>
      </c>
      <c r="T228" s="238">
        <f>S228*H228</f>
        <v>0.89100000000000001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9" t="s">
        <v>161</v>
      </c>
      <c r="AT228" s="239" t="s">
        <v>157</v>
      </c>
      <c r="AU228" s="239" t="s">
        <v>84</v>
      </c>
      <c r="AY228" s="17" t="s">
        <v>154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7" t="s">
        <v>82</v>
      </c>
      <c r="BK228" s="240">
        <f>ROUND(I228*H228,2)</f>
        <v>0</v>
      </c>
      <c r="BL228" s="17" t="s">
        <v>161</v>
      </c>
      <c r="BM228" s="239" t="s">
        <v>325</v>
      </c>
    </row>
    <row r="229" s="2" customFormat="1">
      <c r="A229" s="38"/>
      <c r="B229" s="39"/>
      <c r="C229" s="40"/>
      <c r="D229" s="241" t="s">
        <v>163</v>
      </c>
      <c r="E229" s="40"/>
      <c r="F229" s="242" t="s">
        <v>326</v>
      </c>
      <c r="G229" s="40"/>
      <c r="H229" s="40"/>
      <c r="I229" s="243"/>
      <c r="J229" s="40"/>
      <c r="K229" s="40"/>
      <c r="L229" s="44"/>
      <c r="M229" s="244"/>
      <c r="N229" s="24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163</v>
      </c>
      <c r="AU229" s="17" t="s">
        <v>84</v>
      </c>
    </row>
    <row r="230" s="2" customFormat="1" ht="24.15" customHeight="1">
      <c r="A230" s="38"/>
      <c r="B230" s="39"/>
      <c r="C230" s="227" t="s">
        <v>327</v>
      </c>
      <c r="D230" s="227" t="s">
        <v>157</v>
      </c>
      <c r="E230" s="228" t="s">
        <v>328</v>
      </c>
      <c r="F230" s="229" t="s">
        <v>329</v>
      </c>
      <c r="G230" s="230" t="s">
        <v>228</v>
      </c>
      <c r="H230" s="231">
        <v>14</v>
      </c>
      <c r="I230" s="232"/>
      <c r="J230" s="233">
        <f>ROUND(I230*H230,2)</f>
        <v>0</v>
      </c>
      <c r="K230" s="234"/>
      <c r="L230" s="44"/>
      <c r="M230" s="235" t="s">
        <v>1</v>
      </c>
      <c r="N230" s="236" t="s">
        <v>39</v>
      </c>
      <c r="O230" s="91"/>
      <c r="P230" s="237">
        <f>O230*H230</f>
        <v>0</v>
      </c>
      <c r="Q230" s="237">
        <v>0</v>
      </c>
      <c r="R230" s="237">
        <f>Q230*H230</f>
        <v>0</v>
      </c>
      <c r="S230" s="237">
        <v>0.014999999999999999</v>
      </c>
      <c r="T230" s="238">
        <f>S230*H230</f>
        <v>0.20999999999999999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161</v>
      </c>
      <c r="AT230" s="239" t="s">
        <v>157</v>
      </c>
      <c r="AU230" s="239" t="s">
        <v>84</v>
      </c>
      <c r="AY230" s="17" t="s">
        <v>154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7" t="s">
        <v>82</v>
      </c>
      <c r="BK230" s="240">
        <f>ROUND(I230*H230,2)</f>
        <v>0</v>
      </c>
      <c r="BL230" s="17" t="s">
        <v>161</v>
      </c>
      <c r="BM230" s="239" t="s">
        <v>330</v>
      </c>
    </row>
    <row r="231" s="2" customFormat="1">
      <c r="A231" s="38"/>
      <c r="B231" s="39"/>
      <c r="C231" s="40"/>
      <c r="D231" s="241" t="s">
        <v>163</v>
      </c>
      <c r="E231" s="40"/>
      <c r="F231" s="242" t="s">
        <v>331</v>
      </c>
      <c r="G231" s="40"/>
      <c r="H231" s="40"/>
      <c r="I231" s="243"/>
      <c r="J231" s="40"/>
      <c r="K231" s="40"/>
      <c r="L231" s="44"/>
      <c r="M231" s="244"/>
      <c r="N231" s="24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163</v>
      </c>
      <c r="AU231" s="17" t="s">
        <v>84</v>
      </c>
    </row>
    <row r="232" s="2" customFormat="1" ht="24.15" customHeight="1">
      <c r="A232" s="38"/>
      <c r="B232" s="39"/>
      <c r="C232" s="227" t="s">
        <v>332</v>
      </c>
      <c r="D232" s="227" t="s">
        <v>157</v>
      </c>
      <c r="E232" s="228" t="s">
        <v>333</v>
      </c>
      <c r="F232" s="229" t="s">
        <v>334</v>
      </c>
      <c r="G232" s="230" t="s">
        <v>228</v>
      </c>
      <c r="H232" s="231">
        <v>2</v>
      </c>
      <c r="I232" s="232"/>
      <c r="J232" s="233">
        <f>ROUND(I232*H232,2)</f>
        <v>0</v>
      </c>
      <c r="K232" s="234"/>
      <c r="L232" s="44"/>
      <c r="M232" s="235" t="s">
        <v>1</v>
      </c>
      <c r="N232" s="236" t="s">
        <v>39</v>
      </c>
      <c r="O232" s="91"/>
      <c r="P232" s="237">
        <f>O232*H232</f>
        <v>0</v>
      </c>
      <c r="Q232" s="237">
        <v>0</v>
      </c>
      <c r="R232" s="237">
        <f>Q232*H232</f>
        <v>0</v>
      </c>
      <c r="S232" s="237">
        <v>0.031</v>
      </c>
      <c r="T232" s="238">
        <f>S232*H232</f>
        <v>0.062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9" t="s">
        <v>161</v>
      </c>
      <c r="AT232" s="239" t="s">
        <v>157</v>
      </c>
      <c r="AU232" s="239" t="s">
        <v>84</v>
      </c>
      <c r="AY232" s="17" t="s">
        <v>154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7" t="s">
        <v>82</v>
      </c>
      <c r="BK232" s="240">
        <f>ROUND(I232*H232,2)</f>
        <v>0</v>
      </c>
      <c r="BL232" s="17" t="s">
        <v>161</v>
      </c>
      <c r="BM232" s="239" t="s">
        <v>335</v>
      </c>
    </row>
    <row r="233" s="2" customFormat="1">
      <c r="A233" s="38"/>
      <c r="B233" s="39"/>
      <c r="C233" s="40"/>
      <c r="D233" s="241" t="s">
        <v>163</v>
      </c>
      <c r="E233" s="40"/>
      <c r="F233" s="242" t="s">
        <v>336</v>
      </c>
      <c r="G233" s="40"/>
      <c r="H233" s="40"/>
      <c r="I233" s="243"/>
      <c r="J233" s="40"/>
      <c r="K233" s="40"/>
      <c r="L233" s="44"/>
      <c r="M233" s="244"/>
      <c r="N233" s="24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163</v>
      </c>
      <c r="AU233" s="17" t="s">
        <v>84</v>
      </c>
    </row>
    <row r="234" s="2" customFormat="1" ht="37.8" customHeight="1">
      <c r="A234" s="38"/>
      <c r="B234" s="39"/>
      <c r="C234" s="227" t="s">
        <v>337</v>
      </c>
      <c r="D234" s="227" t="s">
        <v>157</v>
      </c>
      <c r="E234" s="228" t="s">
        <v>338</v>
      </c>
      <c r="F234" s="229" t="s">
        <v>339</v>
      </c>
      <c r="G234" s="230" t="s">
        <v>189</v>
      </c>
      <c r="H234" s="231">
        <v>300</v>
      </c>
      <c r="I234" s="232"/>
      <c r="J234" s="233">
        <f>ROUND(I234*H234,2)</f>
        <v>0</v>
      </c>
      <c r="K234" s="234"/>
      <c r="L234" s="44"/>
      <c r="M234" s="235" t="s">
        <v>1</v>
      </c>
      <c r="N234" s="236" t="s">
        <v>39</v>
      </c>
      <c r="O234" s="91"/>
      <c r="P234" s="237">
        <f>O234*H234</f>
        <v>0</v>
      </c>
      <c r="Q234" s="237">
        <v>0</v>
      </c>
      <c r="R234" s="237">
        <f>Q234*H234</f>
        <v>0</v>
      </c>
      <c r="S234" s="237">
        <v>0.045999999999999999</v>
      </c>
      <c r="T234" s="238">
        <f>S234*H234</f>
        <v>13.799999999999999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9" t="s">
        <v>161</v>
      </c>
      <c r="AT234" s="239" t="s">
        <v>157</v>
      </c>
      <c r="AU234" s="239" t="s">
        <v>84</v>
      </c>
      <c r="AY234" s="17" t="s">
        <v>154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7" t="s">
        <v>82</v>
      </c>
      <c r="BK234" s="240">
        <f>ROUND(I234*H234,2)</f>
        <v>0</v>
      </c>
      <c r="BL234" s="17" t="s">
        <v>161</v>
      </c>
      <c r="BM234" s="239" t="s">
        <v>340</v>
      </c>
    </row>
    <row r="235" s="2" customFormat="1">
      <c r="A235" s="38"/>
      <c r="B235" s="39"/>
      <c r="C235" s="40"/>
      <c r="D235" s="241" t="s">
        <v>163</v>
      </c>
      <c r="E235" s="40"/>
      <c r="F235" s="242" t="s">
        <v>341</v>
      </c>
      <c r="G235" s="40"/>
      <c r="H235" s="40"/>
      <c r="I235" s="243"/>
      <c r="J235" s="40"/>
      <c r="K235" s="40"/>
      <c r="L235" s="44"/>
      <c r="M235" s="244"/>
      <c r="N235" s="24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163</v>
      </c>
      <c r="AU235" s="17" t="s">
        <v>84</v>
      </c>
    </row>
    <row r="236" s="12" customFormat="1" ht="22.8" customHeight="1">
      <c r="A236" s="12"/>
      <c r="B236" s="211"/>
      <c r="C236" s="212"/>
      <c r="D236" s="213" t="s">
        <v>73</v>
      </c>
      <c r="E236" s="225" t="s">
        <v>342</v>
      </c>
      <c r="F236" s="225" t="s">
        <v>343</v>
      </c>
      <c r="G236" s="212"/>
      <c r="H236" s="212"/>
      <c r="I236" s="215"/>
      <c r="J236" s="226">
        <f>BK236</f>
        <v>0</v>
      </c>
      <c r="K236" s="212"/>
      <c r="L236" s="217"/>
      <c r="M236" s="218"/>
      <c r="N236" s="219"/>
      <c r="O236" s="219"/>
      <c r="P236" s="220">
        <f>SUM(P237:P245)</f>
        <v>0</v>
      </c>
      <c r="Q236" s="219"/>
      <c r="R236" s="220">
        <f>SUM(R237:R245)</f>
        <v>0</v>
      </c>
      <c r="S236" s="219"/>
      <c r="T236" s="221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2" t="s">
        <v>82</v>
      </c>
      <c r="AT236" s="223" t="s">
        <v>73</v>
      </c>
      <c r="AU236" s="223" t="s">
        <v>82</v>
      </c>
      <c r="AY236" s="222" t="s">
        <v>154</v>
      </c>
      <c r="BK236" s="224">
        <f>SUM(BK237:BK245)</f>
        <v>0</v>
      </c>
    </row>
    <row r="237" s="2" customFormat="1" ht="33" customHeight="1">
      <c r="A237" s="38"/>
      <c r="B237" s="39"/>
      <c r="C237" s="227" t="s">
        <v>344</v>
      </c>
      <c r="D237" s="227" t="s">
        <v>157</v>
      </c>
      <c r="E237" s="228" t="s">
        <v>345</v>
      </c>
      <c r="F237" s="229" t="s">
        <v>346</v>
      </c>
      <c r="G237" s="230" t="s">
        <v>179</v>
      </c>
      <c r="H237" s="231">
        <v>74.221000000000004</v>
      </c>
      <c r="I237" s="232"/>
      <c r="J237" s="233">
        <f>ROUND(I237*H237,2)</f>
        <v>0</v>
      </c>
      <c r="K237" s="234"/>
      <c r="L237" s="44"/>
      <c r="M237" s="235" t="s">
        <v>1</v>
      </c>
      <c r="N237" s="236" t="s">
        <v>39</v>
      </c>
      <c r="O237" s="91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9" t="s">
        <v>161</v>
      </c>
      <c r="AT237" s="239" t="s">
        <v>157</v>
      </c>
      <c r="AU237" s="239" t="s">
        <v>84</v>
      </c>
      <c r="AY237" s="17" t="s">
        <v>154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7" t="s">
        <v>82</v>
      </c>
      <c r="BK237" s="240">
        <f>ROUND(I237*H237,2)</f>
        <v>0</v>
      </c>
      <c r="BL237" s="17" t="s">
        <v>161</v>
      </c>
      <c r="BM237" s="239" t="s">
        <v>347</v>
      </c>
    </row>
    <row r="238" s="2" customFormat="1">
      <c r="A238" s="38"/>
      <c r="B238" s="39"/>
      <c r="C238" s="40"/>
      <c r="D238" s="241" t="s">
        <v>163</v>
      </c>
      <c r="E238" s="40"/>
      <c r="F238" s="242" t="s">
        <v>348</v>
      </c>
      <c r="G238" s="40"/>
      <c r="H238" s="40"/>
      <c r="I238" s="243"/>
      <c r="J238" s="40"/>
      <c r="K238" s="40"/>
      <c r="L238" s="44"/>
      <c r="M238" s="244"/>
      <c r="N238" s="24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163</v>
      </c>
      <c r="AU238" s="17" t="s">
        <v>84</v>
      </c>
    </row>
    <row r="239" s="2" customFormat="1" ht="24.15" customHeight="1">
      <c r="A239" s="38"/>
      <c r="B239" s="39"/>
      <c r="C239" s="227" t="s">
        <v>349</v>
      </c>
      <c r="D239" s="227" t="s">
        <v>157</v>
      </c>
      <c r="E239" s="228" t="s">
        <v>350</v>
      </c>
      <c r="F239" s="229" t="s">
        <v>351</v>
      </c>
      <c r="G239" s="230" t="s">
        <v>179</v>
      </c>
      <c r="H239" s="231">
        <v>74.221000000000004</v>
      </c>
      <c r="I239" s="232"/>
      <c r="J239" s="233">
        <f>ROUND(I239*H239,2)</f>
        <v>0</v>
      </c>
      <c r="K239" s="234"/>
      <c r="L239" s="44"/>
      <c r="M239" s="235" t="s">
        <v>1</v>
      </c>
      <c r="N239" s="236" t="s">
        <v>39</v>
      </c>
      <c r="O239" s="91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9" t="s">
        <v>161</v>
      </c>
      <c r="AT239" s="239" t="s">
        <v>157</v>
      </c>
      <c r="AU239" s="239" t="s">
        <v>84</v>
      </c>
      <c r="AY239" s="17" t="s">
        <v>154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7" t="s">
        <v>82</v>
      </c>
      <c r="BK239" s="240">
        <f>ROUND(I239*H239,2)</f>
        <v>0</v>
      </c>
      <c r="BL239" s="17" t="s">
        <v>161</v>
      </c>
      <c r="BM239" s="239" t="s">
        <v>352</v>
      </c>
    </row>
    <row r="240" s="2" customFormat="1">
      <c r="A240" s="38"/>
      <c r="B240" s="39"/>
      <c r="C240" s="40"/>
      <c r="D240" s="241" t="s">
        <v>163</v>
      </c>
      <c r="E240" s="40"/>
      <c r="F240" s="242" t="s">
        <v>353</v>
      </c>
      <c r="G240" s="40"/>
      <c r="H240" s="40"/>
      <c r="I240" s="243"/>
      <c r="J240" s="40"/>
      <c r="K240" s="40"/>
      <c r="L240" s="44"/>
      <c r="M240" s="244"/>
      <c r="N240" s="24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163</v>
      </c>
      <c r="AU240" s="17" t="s">
        <v>84</v>
      </c>
    </row>
    <row r="241" s="2" customFormat="1" ht="24.15" customHeight="1">
      <c r="A241" s="38"/>
      <c r="B241" s="39"/>
      <c r="C241" s="227" t="s">
        <v>354</v>
      </c>
      <c r="D241" s="227" t="s">
        <v>157</v>
      </c>
      <c r="E241" s="228" t="s">
        <v>355</v>
      </c>
      <c r="F241" s="229" t="s">
        <v>356</v>
      </c>
      <c r="G241" s="230" t="s">
        <v>179</v>
      </c>
      <c r="H241" s="231">
        <v>667.98900000000003</v>
      </c>
      <c r="I241" s="232"/>
      <c r="J241" s="233">
        <f>ROUND(I241*H241,2)</f>
        <v>0</v>
      </c>
      <c r="K241" s="234"/>
      <c r="L241" s="44"/>
      <c r="M241" s="235" t="s">
        <v>1</v>
      </c>
      <c r="N241" s="236" t="s">
        <v>39</v>
      </c>
      <c r="O241" s="91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161</v>
      </c>
      <c r="AT241" s="239" t="s">
        <v>157</v>
      </c>
      <c r="AU241" s="239" t="s">
        <v>84</v>
      </c>
      <c r="AY241" s="17" t="s">
        <v>154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7" t="s">
        <v>82</v>
      </c>
      <c r="BK241" s="240">
        <f>ROUND(I241*H241,2)</f>
        <v>0</v>
      </c>
      <c r="BL241" s="17" t="s">
        <v>161</v>
      </c>
      <c r="BM241" s="239" t="s">
        <v>357</v>
      </c>
    </row>
    <row r="242" s="2" customFormat="1">
      <c r="A242" s="38"/>
      <c r="B242" s="39"/>
      <c r="C242" s="40"/>
      <c r="D242" s="241" t="s">
        <v>163</v>
      </c>
      <c r="E242" s="40"/>
      <c r="F242" s="242" t="s">
        <v>358</v>
      </c>
      <c r="G242" s="40"/>
      <c r="H242" s="40"/>
      <c r="I242" s="243"/>
      <c r="J242" s="40"/>
      <c r="K242" s="40"/>
      <c r="L242" s="44"/>
      <c r="M242" s="244"/>
      <c r="N242" s="24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163</v>
      </c>
      <c r="AU242" s="17" t="s">
        <v>84</v>
      </c>
    </row>
    <row r="243" s="13" customFormat="1">
      <c r="A243" s="13"/>
      <c r="B243" s="246"/>
      <c r="C243" s="247"/>
      <c r="D243" s="241" t="s">
        <v>165</v>
      </c>
      <c r="E243" s="247"/>
      <c r="F243" s="249" t="s">
        <v>359</v>
      </c>
      <c r="G243" s="247"/>
      <c r="H243" s="250">
        <v>667.98900000000003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165</v>
      </c>
      <c r="AU243" s="256" t="s">
        <v>84</v>
      </c>
      <c r="AV243" s="13" t="s">
        <v>84</v>
      </c>
      <c r="AW243" s="13" t="s">
        <v>4</v>
      </c>
      <c r="AX243" s="13" t="s">
        <v>82</v>
      </c>
      <c r="AY243" s="256" t="s">
        <v>154</v>
      </c>
    </row>
    <row r="244" s="2" customFormat="1" ht="33" customHeight="1">
      <c r="A244" s="38"/>
      <c r="B244" s="39"/>
      <c r="C244" s="227" t="s">
        <v>360</v>
      </c>
      <c r="D244" s="227" t="s">
        <v>157</v>
      </c>
      <c r="E244" s="228" t="s">
        <v>361</v>
      </c>
      <c r="F244" s="229" t="s">
        <v>362</v>
      </c>
      <c r="G244" s="230" t="s">
        <v>179</v>
      </c>
      <c r="H244" s="231">
        <v>74.221000000000004</v>
      </c>
      <c r="I244" s="232"/>
      <c r="J244" s="233">
        <f>ROUND(I244*H244,2)</f>
        <v>0</v>
      </c>
      <c r="K244" s="234"/>
      <c r="L244" s="44"/>
      <c r="M244" s="235" t="s">
        <v>1</v>
      </c>
      <c r="N244" s="236" t="s">
        <v>39</v>
      </c>
      <c r="O244" s="91"/>
      <c r="P244" s="237">
        <f>O244*H244</f>
        <v>0</v>
      </c>
      <c r="Q244" s="237">
        <v>0</v>
      </c>
      <c r="R244" s="237">
        <f>Q244*H244</f>
        <v>0</v>
      </c>
      <c r="S244" s="237">
        <v>0</v>
      </c>
      <c r="T244" s="23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9" t="s">
        <v>161</v>
      </c>
      <c r="AT244" s="239" t="s">
        <v>157</v>
      </c>
      <c r="AU244" s="239" t="s">
        <v>84</v>
      </c>
      <c r="AY244" s="17" t="s">
        <v>154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7" t="s">
        <v>82</v>
      </c>
      <c r="BK244" s="240">
        <f>ROUND(I244*H244,2)</f>
        <v>0</v>
      </c>
      <c r="BL244" s="17" t="s">
        <v>161</v>
      </c>
      <c r="BM244" s="239" t="s">
        <v>363</v>
      </c>
    </row>
    <row r="245" s="2" customFormat="1">
      <c r="A245" s="38"/>
      <c r="B245" s="39"/>
      <c r="C245" s="40"/>
      <c r="D245" s="241" t="s">
        <v>163</v>
      </c>
      <c r="E245" s="40"/>
      <c r="F245" s="242" t="s">
        <v>364</v>
      </c>
      <c r="G245" s="40"/>
      <c r="H245" s="40"/>
      <c r="I245" s="243"/>
      <c r="J245" s="40"/>
      <c r="K245" s="40"/>
      <c r="L245" s="44"/>
      <c r="M245" s="244"/>
      <c r="N245" s="24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163</v>
      </c>
      <c r="AU245" s="17" t="s">
        <v>84</v>
      </c>
    </row>
    <row r="246" s="12" customFormat="1" ht="22.8" customHeight="1">
      <c r="A246" s="12"/>
      <c r="B246" s="211"/>
      <c r="C246" s="212"/>
      <c r="D246" s="213" t="s">
        <v>73</v>
      </c>
      <c r="E246" s="225" t="s">
        <v>365</v>
      </c>
      <c r="F246" s="225" t="s">
        <v>366</v>
      </c>
      <c r="G246" s="212"/>
      <c r="H246" s="212"/>
      <c r="I246" s="215"/>
      <c r="J246" s="226">
        <f>BK246</f>
        <v>0</v>
      </c>
      <c r="K246" s="212"/>
      <c r="L246" s="217"/>
      <c r="M246" s="218"/>
      <c r="N246" s="219"/>
      <c r="O246" s="219"/>
      <c r="P246" s="220">
        <f>SUM(P247:P248)</f>
        <v>0</v>
      </c>
      <c r="Q246" s="219"/>
      <c r="R246" s="220">
        <f>SUM(R247:R248)</f>
        <v>0</v>
      </c>
      <c r="S246" s="219"/>
      <c r="T246" s="221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2" t="s">
        <v>82</v>
      </c>
      <c r="AT246" s="223" t="s">
        <v>73</v>
      </c>
      <c r="AU246" s="223" t="s">
        <v>82</v>
      </c>
      <c r="AY246" s="222" t="s">
        <v>154</v>
      </c>
      <c r="BK246" s="224">
        <f>SUM(BK247:BK248)</f>
        <v>0</v>
      </c>
    </row>
    <row r="247" s="2" customFormat="1" ht="16.5" customHeight="1">
      <c r="A247" s="38"/>
      <c r="B247" s="39"/>
      <c r="C247" s="227" t="s">
        <v>367</v>
      </c>
      <c r="D247" s="227" t="s">
        <v>157</v>
      </c>
      <c r="E247" s="228" t="s">
        <v>368</v>
      </c>
      <c r="F247" s="229" t="s">
        <v>369</v>
      </c>
      <c r="G247" s="230" t="s">
        <v>179</v>
      </c>
      <c r="H247" s="231">
        <v>25.481000000000002</v>
      </c>
      <c r="I247" s="232"/>
      <c r="J247" s="233">
        <f>ROUND(I247*H247,2)</f>
        <v>0</v>
      </c>
      <c r="K247" s="234"/>
      <c r="L247" s="44"/>
      <c r="M247" s="235" t="s">
        <v>1</v>
      </c>
      <c r="N247" s="236" t="s">
        <v>39</v>
      </c>
      <c r="O247" s="91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9" t="s">
        <v>161</v>
      </c>
      <c r="AT247" s="239" t="s">
        <v>157</v>
      </c>
      <c r="AU247" s="239" t="s">
        <v>84</v>
      </c>
      <c r="AY247" s="17" t="s">
        <v>154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7" t="s">
        <v>82</v>
      </c>
      <c r="BK247" s="240">
        <f>ROUND(I247*H247,2)</f>
        <v>0</v>
      </c>
      <c r="BL247" s="17" t="s">
        <v>161</v>
      </c>
      <c r="BM247" s="239" t="s">
        <v>370</v>
      </c>
    </row>
    <row r="248" s="2" customFormat="1">
      <c r="A248" s="38"/>
      <c r="B248" s="39"/>
      <c r="C248" s="40"/>
      <c r="D248" s="241" t="s">
        <v>163</v>
      </c>
      <c r="E248" s="40"/>
      <c r="F248" s="242" t="s">
        <v>371</v>
      </c>
      <c r="G248" s="40"/>
      <c r="H248" s="40"/>
      <c r="I248" s="243"/>
      <c r="J248" s="40"/>
      <c r="K248" s="40"/>
      <c r="L248" s="44"/>
      <c r="M248" s="244"/>
      <c r="N248" s="24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163</v>
      </c>
      <c r="AU248" s="17" t="s">
        <v>84</v>
      </c>
    </row>
    <row r="249" s="12" customFormat="1" ht="25.92" customHeight="1">
      <c r="A249" s="12"/>
      <c r="B249" s="211"/>
      <c r="C249" s="212"/>
      <c r="D249" s="213" t="s">
        <v>73</v>
      </c>
      <c r="E249" s="214" t="s">
        <v>372</v>
      </c>
      <c r="F249" s="214" t="s">
        <v>373</v>
      </c>
      <c r="G249" s="212"/>
      <c r="H249" s="212"/>
      <c r="I249" s="215"/>
      <c r="J249" s="216">
        <f>BK249</f>
        <v>0</v>
      </c>
      <c r="K249" s="212"/>
      <c r="L249" s="217"/>
      <c r="M249" s="218"/>
      <c r="N249" s="219"/>
      <c r="O249" s="219"/>
      <c r="P249" s="220">
        <f>P250+P263+P268+P275+P316+P388+P412+P439+P463+P473+P497</f>
        <v>0</v>
      </c>
      <c r="Q249" s="219"/>
      <c r="R249" s="220">
        <f>R250+R263+R268+R275+R316+R388+R412+R439+R463+R473+R497</f>
        <v>12.608799960000003</v>
      </c>
      <c r="S249" s="219"/>
      <c r="T249" s="221">
        <f>T250+T263+T268+T275+T316+T388+T412+T439+T463+T473+T497</f>
        <v>17.644188900000003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2" t="s">
        <v>84</v>
      </c>
      <c r="AT249" s="223" t="s">
        <v>73</v>
      </c>
      <c r="AU249" s="223" t="s">
        <v>74</v>
      </c>
      <c r="AY249" s="222" t="s">
        <v>154</v>
      </c>
      <c r="BK249" s="224">
        <f>BK250+BK263+BK268+BK275+BK316+BK388+BK412+BK439+BK463+BK473+BK497</f>
        <v>0</v>
      </c>
    </row>
    <row r="250" s="12" customFormat="1" ht="22.8" customHeight="1">
      <c r="A250" s="12"/>
      <c r="B250" s="211"/>
      <c r="C250" s="212"/>
      <c r="D250" s="213" t="s">
        <v>73</v>
      </c>
      <c r="E250" s="225" t="s">
        <v>374</v>
      </c>
      <c r="F250" s="225" t="s">
        <v>375</v>
      </c>
      <c r="G250" s="212"/>
      <c r="H250" s="212"/>
      <c r="I250" s="215"/>
      <c r="J250" s="226">
        <f>BK250</f>
        <v>0</v>
      </c>
      <c r="K250" s="212"/>
      <c r="L250" s="217"/>
      <c r="M250" s="218"/>
      <c r="N250" s="219"/>
      <c r="O250" s="219"/>
      <c r="P250" s="220">
        <f>SUM(P251:P262)</f>
        <v>0</v>
      </c>
      <c r="Q250" s="219"/>
      <c r="R250" s="220">
        <f>SUM(R251:R262)</f>
        <v>0.016639999999999999</v>
      </c>
      <c r="S250" s="219"/>
      <c r="T250" s="221">
        <f>SUM(T251:T262)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2" t="s">
        <v>84</v>
      </c>
      <c r="AT250" s="223" t="s">
        <v>73</v>
      </c>
      <c r="AU250" s="223" t="s">
        <v>82</v>
      </c>
      <c r="AY250" s="222" t="s">
        <v>154</v>
      </c>
      <c r="BK250" s="224">
        <f>SUM(BK251:BK262)</f>
        <v>0</v>
      </c>
    </row>
    <row r="251" s="2" customFormat="1" ht="24.15" customHeight="1">
      <c r="A251" s="38"/>
      <c r="B251" s="39"/>
      <c r="C251" s="227" t="s">
        <v>376</v>
      </c>
      <c r="D251" s="227" t="s">
        <v>157</v>
      </c>
      <c r="E251" s="228" t="s">
        <v>377</v>
      </c>
      <c r="F251" s="229" t="s">
        <v>378</v>
      </c>
      <c r="G251" s="230" t="s">
        <v>379</v>
      </c>
      <c r="H251" s="231">
        <v>8</v>
      </c>
      <c r="I251" s="232"/>
      <c r="J251" s="233">
        <f>ROUND(I251*H251,2)</f>
        <v>0</v>
      </c>
      <c r="K251" s="234"/>
      <c r="L251" s="44"/>
      <c r="M251" s="235" t="s">
        <v>1</v>
      </c>
      <c r="N251" s="236" t="s">
        <v>39</v>
      </c>
      <c r="O251" s="91"/>
      <c r="P251" s="237">
        <f>O251*H251</f>
        <v>0</v>
      </c>
      <c r="Q251" s="237">
        <v>0.00051999999999999995</v>
      </c>
      <c r="R251" s="237">
        <f>Q251*H251</f>
        <v>0.0041599999999999996</v>
      </c>
      <c r="S251" s="237">
        <v>0</v>
      </c>
      <c r="T251" s="23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9" t="s">
        <v>249</v>
      </c>
      <c r="AT251" s="239" t="s">
        <v>157</v>
      </c>
      <c r="AU251" s="239" t="s">
        <v>84</v>
      </c>
      <c r="AY251" s="17" t="s">
        <v>154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7" t="s">
        <v>82</v>
      </c>
      <c r="BK251" s="240">
        <f>ROUND(I251*H251,2)</f>
        <v>0</v>
      </c>
      <c r="BL251" s="17" t="s">
        <v>249</v>
      </c>
      <c r="BM251" s="239" t="s">
        <v>380</v>
      </c>
    </row>
    <row r="252" s="2" customFormat="1">
      <c r="A252" s="38"/>
      <c r="B252" s="39"/>
      <c r="C252" s="40"/>
      <c r="D252" s="241" t="s">
        <v>163</v>
      </c>
      <c r="E252" s="40"/>
      <c r="F252" s="242" t="s">
        <v>381</v>
      </c>
      <c r="G252" s="40"/>
      <c r="H252" s="40"/>
      <c r="I252" s="243"/>
      <c r="J252" s="40"/>
      <c r="K252" s="40"/>
      <c r="L252" s="44"/>
      <c r="M252" s="244"/>
      <c r="N252" s="24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163</v>
      </c>
      <c r="AU252" s="17" t="s">
        <v>84</v>
      </c>
    </row>
    <row r="253" s="2" customFormat="1" ht="24.15" customHeight="1">
      <c r="A253" s="38"/>
      <c r="B253" s="39"/>
      <c r="C253" s="227" t="s">
        <v>382</v>
      </c>
      <c r="D253" s="227" t="s">
        <v>157</v>
      </c>
      <c r="E253" s="228" t="s">
        <v>383</v>
      </c>
      <c r="F253" s="229" t="s">
        <v>384</v>
      </c>
      <c r="G253" s="230" t="s">
        <v>379</v>
      </c>
      <c r="H253" s="231">
        <v>8</v>
      </c>
      <c r="I253" s="232"/>
      <c r="J253" s="233">
        <f>ROUND(I253*H253,2)</f>
        <v>0</v>
      </c>
      <c r="K253" s="234"/>
      <c r="L253" s="44"/>
      <c r="M253" s="235" t="s">
        <v>1</v>
      </c>
      <c r="N253" s="236" t="s">
        <v>39</v>
      </c>
      <c r="O253" s="91"/>
      <c r="P253" s="237">
        <f>O253*H253</f>
        <v>0</v>
      </c>
      <c r="Q253" s="237">
        <v>0.00051999999999999995</v>
      </c>
      <c r="R253" s="237">
        <f>Q253*H253</f>
        <v>0.0041599999999999996</v>
      </c>
      <c r="S253" s="237">
        <v>0</v>
      </c>
      <c r="T253" s="23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9" t="s">
        <v>249</v>
      </c>
      <c r="AT253" s="239" t="s">
        <v>157</v>
      </c>
      <c r="AU253" s="239" t="s">
        <v>84</v>
      </c>
      <c r="AY253" s="17" t="s">
        <v>154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7" t="s">
        <v>82</v>
      </c>
      <c r="BK253" s="240">
        <f>ROUND(I253*H253,2)</f>
        <v>0</v>
      </c>
      <c r="BL253" s="17" t="s">
        <v>249</v>
      </c>
      <c r="BM253" s="239" t="s">
        <v>385</v>
      </c>
    </row>
    <row r="254" s="2" customFormat="1">
      <c r="A254" s="38"/>
      <c r="B254" s="39"/>
      <c r="C254" s="40"/>
      <c r="D254" s="241" t="s">
        <v>163</v>
      </c>
      <c r="E254" s="40"/>
      <c r="F254" s="242" t="s">
        <v>386</v>
      </c>
      <c r="G254" s="40"/>
      <c r="H254" s="40"/>
      <c r="I254" s="243"/>
      <c r="J254" s="40"/>
      <c r="K254" s="40"/>
      <c r="L254" s="44"/>
      <c r="M254" s="244"/>
      <c r="N254" s="24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163</v>
      </c>
      <c r="AU254" s="17" t="s">
        <v>84</v>
      </c>
    </row>
    <row r="255" s="2" customFormat="1" ht="24.15" customHeight="1">
      <c r="A255" s="38"/>
      <c r="B255" s="39"/>
      <c r="C255" s="227" t="s">
        <v>387</v>
      </c>
      <c r="D255" s="227" t="s">
        <v>157</v>
      </c>
      <c r="E255" s="228" t="s">
        <v>388</v>
      </c>
      <c r="F255" s="229" t="s">
        <v>389</v>
      </c>
      <c r="G255" s="230" t="s">
        <v>379</v>
      </c>
      <c r="H255" s="231">
        <v>16</v>
      </c>
      <c r="I255" s="232"/>
      <c r="J255" s="233">
        <f>ROUND(I255*H255,2)</f>
        <v>0</v>
      </c>
      <c r="K255" s="234"/>
      <c r="L255" s="44"/>
      <c r="M255" s="235" t="s">
        <v>1</v>
      </c>
      <c r="N255" s="236" t="s">
        <v>39</v>
      </c>
      <c r="O255" s="91"/>
      <c r="P255" s="237">
        <f>O255*H255</f>
        <v>0</v>
      </c>
      <c r="Q255" s="237">
        <v>0.00051999999999999995</v>
      </c>
      <c r="R255" s="237">
        <f>Q255*H255</f>
        <v>0.0083199999999999993</v>
      </c>
      <c r="S255" s="237">
        <v>0</v>
      </c>
      <c r="T255" s="23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9" t="s">
        <v>249</v>
      </c>
      <c r="AT255" s="239" t="s">
        <v>157</v>
      </c>
      <c r="AU255" s="239" t="s">
        <v>84</v>
      </c>
      <c r="AY255" s="17" t="s">
        <v>154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7" t="s">
        <v>82</v>
      </c>
      <c r="BK255" s="240">
        <f>ROUND(I255*H255,2)</f>
        <v>0</v>
      </c>
      <c r="BL255" s="17" t="s">
        <v>249</v>
      </c>
      <c r="BM255" s="239" t="s">
        <v>390</v>
      </c>
    </row>
    <row r="256" s="2" customFormat="1">
      <c r="A256" s="38"/>
      <c r="B256" s="39"/>
      <c r="C256" s="40"/>
      <c r="D256" s="241" t="s">
        <v>163</v>
      </c>
      <c r="E256" s="40"/>
      <c r="F256" s="242" t="s">
        <v>386</v>
      </c>
      <c r="G256" s="40"/>
      <c r="H256" s="40"/>
      <c r="I256" s="243"/>
      <c r="J256" s="40"/>
      <c r="K256" s="40"/>
      <c r="L256" s="44"/>
      <c r="M256" s="244"/>
      <c r="N256" s="24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163</v>
      </c>
      <c r="AU256" s="17" t="s">
        <v>84</v>
      </c>
    </row>
    <row r="257" s="2" customFormat="1" ht="21.75" customHeight="1">
      <c r="A257" s="38"/>
      <c r="B257" s="39"/>
      <c r="C257" s="227" t="s">
        <v>391</v>
      </c>
      <c r="D257" s="227" t="s">
        <v>157</v>
      </c>
      <c r="E257" s="228" t="s">
        <v>392</v>
      </c>
      <c r="F257" s="229" t="s">
        <v>393</v>
      </c>
      <c r="G257" s="230" t="s">
        <v>394</v>
      </c>
      <c r="H257" s="231">
        <v>8</v>
      </c>
      <c r="I257" s="232"/>
      <c r="J257" s="233">
        <f>ROUND(I257*H257,2)</f>
        <v>0</v>
      </c>
      <c r="K257" s="234"/>
      <c r="L257" s="44"/>
      <c r="M257" s="235" t="s">
        <v>1</v>
      </c>
      <c r="N257" s="236" t="s">
        <v>39</v>
      </c>
      <c r="O257" s="91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9" t="s">
        <v>249</v>
      </c>
      <c r="AT257" s="239" t="s">
        <v>157</v>
      </c>
      <c r="AU257" s="239" t="s">
        <v>84</v>
      </c>
      <c r="AY257" s="17" t="s">
        <v>154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7" t="s">
        <v>82</v>
      </c>
      <c r="BK257" s="240">
        <f>ROUND(I257*H257,2)</f>
        <v>0</v>
      </c>
      <c r="BL257" s="17" t="s">
        <v>249</v>
      </c>
      <c r="BM257" s="239" t="s">
        <v>395</v>
      </c>
    </row>
    <row r="258" s="2" customFormat="1">
      <c r="A258" s="38"/>
      <c r="B258" s="39"/>
      <c r="C258" s="40"/>
      <c r="D258" s="241" t="s">
        <v>163</v>
      </c>
      <c r="E258" s="40"/>
      <c r="F258" s="242" t="s">
        <v>396</v>
      </c>
      <c r="G258" s="40"/>
      <c r="H258" s="40"/>
      <c r="I258" s="243"/>
      <c r="J258" s="40"/>
      <c r="K258" s="40"/>
      <c r="L258" s="44"/>
      <c r="M258" s="244"/>
      <c r="N258" s="24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163</v>
      </c>
      <c r="AU258" s="17" t="s">
        <v>84</v>
      </c>
    </row>
    <row r="259" s="2" customFormat="1" ht="24.15" customHeight="1">
      <c r="A259" s="38"/>
      <c r="B259" s="39"/>
      <c r="C259" s="227" t="s">
        <v>397</v>
      </c>
      <c r="D259" s="227" t="s">
        <v>157</v>
      </c>
      <c r="E259" s="228" t="s">
        <v>398</v>
      </c>
      <c r="F259" s="229" t="s">
        <v>399</v>
      </c>
      <c r="G259" s="230" t="s">
        <v>179</v>
      </c>
      <c r="H259" s="231">
        <v>0.017000000000000001</v>
      </c>
      <c r="I259" s="232"/>
      <c r="J259" s="233">
        <f>ROUND(I259*H259,2)</f>
        <v>0</v>
      </c>
      <c r="K259" s="234"/>
      <c r="L259" s="44"/>
      <c r="M259" s="235" t="s">
        <v>1</v>
      </c>
      <c r="N259" s="236" t="s">
        <v>39</v>
      </c>
      <c r="O259" s="91"/>
      <c r="P259" s="237">
        <f>O259*H259</f>
        <v>0</v>
      </c>
      <c r="Q259" s="237">
        <v>0</v>
      </c>
      <c r="R259" s="237">
        <f>Q259*H259</f>
        <v>0</v>
      </c>
      <c r="S259" s="237">
        <v>0</v>
      </c>
      <c r="T259" s="23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9" t="s">
        <v>249</v>
      </c>
      <c r="AT259" s="239" t="s">
        <v>157</v>
      </c>
      <c r="AU259" s="239" t="s">
        <v>84</v>
      </c>
      <c r="AY259" s="17" t="s">
        <v>154</v>
      </c>
      <c r="BE259" s="240">
        <f>IF(N259="základní",J259,0)</f>
        <v>0</v>
      </c>
      <c r="BF259" s="240">
        <f>IF(N259="snížená",J259,0)</f>
        <v>0</v>
      </c>
      <c r="BG259" s="240">
        <f>IF(N259="zákl. přenesená",J259,0)</f>
        <v>0</v>
      </c>
      <c r="BH259" s="240">
        <f>IF(N259="sníž. přenesená",J259,0)</f>
        <v>0</v>
      </c>
      <c r="BI259" s="240">
        <f>IF(N259="nulová",J259,0)</f>
        <v>0</v>
      </c>
      <c r="BJ259" s="17" t="s">
        <v>82</v>
      </c>
      <c r="BK259" s="240">
        <f>ROUND(I259*H259,2)</f>
        <v>0</v>
      </c>
      <c r="BL259" s="17" t="s">
        <v>249</v>
      </c>
      <c r="BM259" s="239" t="s">
        <v>400</v>
      </c>
    </row>
    <row r="260" s="2" customFormat="1">
      <c r="A260" s="38"/>
      <c r="B260" s="39"/>
      <c r="C260" s="40"/>
      <c r="D260" s="241" t="s">
        <v>163</v>
      </c>
      <c r="E260" s="40"/>
      <c r="F260" s="242" t="s">
        <v>401</v>
      </c>
      <c r="G260" s="40"/>
      <c r="H260" s="40"/>
      <c r="I260" s="243"/>
      <c r="J260" s="40"/>
      <c r="K260" s="40"/>
      <c r="L260" s="44"/>
      <c r="M260" s="244"/>
      <c r="N260" s="24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163</v>
      </c>
      <c r="AU260" s="17" t="s">
        <v>84</v>
      </c>
    </row>
    <row r="261" s="2" customFormat="1" ht="24.15" customHeight="1">
      <c r="A261" s="38"/>
      <c r="B261" s="39"/>
      <c r="C261" s="227" t="s">
        <v>402</v>
      </c>
      <c r="D261" s="227" t="s">
        <v>157</v>
      </c>
      <c r="E261" s="228" t="s">
        <v>403</v>
      </c>
      <c r="F261" s="229" t="s">
        <v>404</v>
      </c>
      <c r="G261" s="230" t="s">
        <v>179</v>
      </c>
      <c r="H261" s="231">
        <v>0.017000000000000001</v>
      </c>
      <c r="I261" s="232"/>
      <c r="J261" s="233">
        <f>ROUND(I261*H261,2)</f>
        <v>0</v>
      </c>
      <c r="K261" s="234"/>
      <c r="L261" s="44"/>
      <c r="M261" s="235" t="s">
        <v>1</v>
      </c>
      <c r="N261" s="236" t="s">
        <v>39</v>
      </c>
      <c r="O261" s="91"/>
      <c r="P261" s="237">
        <f>O261*H261</f>
        <v>0</v>
      </c>
      <c r="Q261" s="237">
        <v>0</v>
      </c>
      <c r="R261" s="237">
        <f>Q261*H261</f>
        <v>0</v>
      </c>
      <c r="S261" s="237">
        <v>0</v>
      </c>
      <c r="T261" s="23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9" t="s">
        <v>249</v>
      </c>
      <c r="AT261" s="239" t="s">
        <v>157</v>
      </c>
      <c r="AU261" s="239" t="s">
        <v>84</v>
      </c>
      <c r="AY261" s="17" t="s">
        <v>154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7" t="s">
        <v>82</v>
      </c>
      <c r="BK261" s="240">
        <f>ROUND(I261*H261,2)</f>
        <v>0</v>
      </c>
      <c r="BL261" s="17" t="s">
        <v>249</v>
      </c>
      <c r="BM261" s="239" t="s">
        <v>405</v>
      </c>
    </row>
    <row r="262" s="2" customFormat="1">
      <c r="A262" s="38"/>
      <c r="B262" s="39"/>
      <c r="C262" s="40"/>
      <c r="D262" s="241" t="s">
        <v>163</v>
      </c>
      <c r="E262" s="40"/>
      <c r="F262" s="242" t="s">
        <v>406</v>
      </c>
      <c r="G262" s="40"/>
      <c r="H262" s="40"/>
      <c r="I262" s="243"/>
      <c r="J262" s="40"/>
      <c r="K262" s="40"/>
      <c r="L262" s="44"/>
      <c r="M262" s="244"/>
      <c r="N262" s="24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163</v>
      </c>
      <c r="AU262" s="17" t="s">
        <v>84</v>
      </c>
    </row>
    <row r="263" s="12" customFormat="1" ht="22.8" customHeight="1">
      <c r="A263" s="12"/>
      <c r="B263" s="211"/>
      <c r="C263" s="212"/>
      <c r="D263" s="213" t="s">
        <v>73</v>
      </c>
      <c r="E263" s="225" t="s">
        <v>407</v>
      </c>
      <c r="F263" s="225" t="s">
        <v>408</v>
      </c>
      <c r="G263" s="212"/>
      <c r="H263" s="212"/>
      <c r="I263" s="215"/>
      <c r="J263" s="226">
        <f>BK263</f>
        <v>0</v>
      </c>
      <c r="K263" s="212"/>
      <c r="L263" s="217"/>
      <c r="M263" s="218"/>
      <c r="N263" s="219"/>
      <c r="O263" s="219"/>
      <c r="P263" s="220">
        <f>SUM(P264:P267)</f>
        <v>0</v>
      </c>
      <c r="Q263" s="219"/>
      <c r="R263" s="220">
        <f>SUM(R264:R267)</f>
        <v>0.00147</v>
      </c>
      <c r="S263" s="219"/>
      <c r="T263" s="221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2" t="s">
        <v>84</v>
      </c>
      <c r="AT263" s="223" t="s">
        <v>73</v>
      </c>
      <c r="AU263" s="223" t="s">
        <v>82</v>
      </c>
      <c r="AY263" s="222" t="s">
        <v>154</v>
      </c>
      <c r="BK263" s="224">
        <f>SUM(BK264:BK267)</f>
        <v>0</v>
      </c>
    </row>
    <row r="264" s="2" customFormat="1" ht="37.8" customHeight="1">
      <c r="A264" s="38"/>
      <c r="B264" s="39"/>
      <c r="C264" s="227" t="s">
        <v>409</v>
      </c>
      <c r="D264" s="227" t="s">
        <v>157</v>
      </c>
      <c r="E264" s="228" t="s">
        <v>410</v>
      </c>
      <c r="F264" s="229" t="s">
        <v>411</v>
      </c>
      <c r="G264" s="230" t="s">
        <v>228</v>
      </c>
      <c r="H264" s="231">
        <v>4</v>
      </c>
      <c r="I264" s="232"/>
      <c r="J264" s="233">
        <f>ROUND(I264*H264,2)</f>
        <v>0</v>
      </c>
      <c r="K264" s="234"/>
      <c r="L264" s="44"/>
      <c r="M264" s="235" t="s">
        <v>1</v>
      </c>
      <c r="N264" s="236" t="s">
        <v>39</v>
      </c>
      <c r="O264" s="91"/>
      <c r="P264" s="237">
        <f>O264*H264</f>
        <v>0</v>
      </c>
      <c r="Q264" s="237">
        <v>0.00024000000000000001</v>
      </c>
      <c r="R264" s="237">
        <f>Q264*H264</f>
        <v>0.00096000000000000002</v>
      </c>
      <c r="S264" s="237">
        <v>0</v>
      </c>
      <c r="T264" s="23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9" t="s">
        <v>249</v>
      </c>
      <c r="AT264" s="239" t="s">
        <v>157</v>
      </c>
      <c r="AU264" s="239" t="s">
        <v>84</v>
      </c>
      <c r="AY264" s="17" t="s">
        <v>154</v>
      </c>
      <c r="BE264" s="240">
        <f>IF(N264="základní",J264,0)</f>
        <v>0</v>
      </c>
      <c r="BF264" s="240">
        <f>IF(N264="snížená",J264,0)</f>
        <v>0</v>
      </c>
      <c r="BG264" s="240">
        <f>IF(N264="zákl. přenesená",J264,0)</f>
        <v>0</v>
      </c>
      <c r="BH264" s="240">
        <f>IF(N264="sníž. přenesená",J264,0)</f>
        <v>0</v>
      </c>
      <c r="BI264" s="240">
        <f>IF(N264="nulová",J264,0)</f>
        <v>0</v>
      </c>
      <c r="BJ264" s="17" t="s">
        <v>82</v>
      </c>
      <c r="BK264" s="240">
        <f>ROUND(I264*H264,2)</f>
        <v>0</v>
      </c>
      <c r="BL264" s="17" t="s">
        <v>249</v>
      </c>
      <c r="BM264" s="239" t="s">
        <v>412</v>
      </c>
    </row>
    <row r="265" s="2" customFormat="1">
      <c r="A265" s="38"/>
      <c r="B265" s="39"/>
      <c r="C265" s="40"/>
      <c r="D265" s="241" t="s">
        <v>163</v>
      </c>
      <c r="E265" s="40"/>
      <c r="F265" s="242" t="s">
        <v>413</v>
      </c>
      <c r="G265" s="40"/>
      <c r="H265" s="40"/>
      <c r="I265" s="243"/>
      <c r="J265" s="40"/>
      <c r="K265" s="40"/>
      <c r="L265" s="44"/>
      <c r="M265" s="244"/>
      <c r="N265" s="24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163</v>
      </c>
      <c r="AU265" s="17" t="s">
        <v>84</v>
      </c>
    </row>
    <row r="266" s="2" customFormat="1" ht="37.8" customHeight="1">
      <c r="A266" s="38"/>
      <c r="B266" s="39"/>
      <c r="C266" s="227" t="s">
        <v>414</v>
      </c>
      <c r="D266" s="227" t="s">
        <v>157</v>
      </c>
      <c r="E266" s="228" t="s">
        <v>415</v>
      </c>
      <c r="F266" s="229" t="s">
        <v>416</v>
      </c>
      <c r="G266" s="230" t="s">
        <v>228</v>
      </c>
      <c r="H266" s="231">
        <v>1</v>
      </c>
      <c r="I266" s="232"/>
      <c r="J266" s="233">
        <f>ROUND(I266*H266,2)</f>
        <v>0</v>
      </c>
      <c r="K266" s="234"/>
      <c r="L266" s="44"/>
      <c r="M266" s="235" t="s">
        <v>1</v>
      </c>
      <c r="N266" s="236" t="s">
        <v>39</v>
      </c>
      <c r="O266" s="91"/>
      <c r="P266" s="237">
        <f>O266*H266</f>
        <v>0</v>
      </c>
      <c r="Q266" s="237">
        <v>0.00051000000000000004</v>
      </c>
      <c r="R266" s="237">
        <f>Q266*H266</f>
        <v>0.00051000000000000004</v>
      </c>
      <c r="S266" s="237">
        <v>0</v>
      </c>
      <c r="T266" s="23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9" t="s">
        <v>249</v>
      </c>
      <c r="AT266" s="239" t="s">
        <v>157</v>
      </c>
      <c r="AU266" s="239" t="s">
        <v>84</v>
      </c>
      <c r="AY266" s="17" t="s">
        <v>154</v>
      </c>
      <c r="BE266" s="240">
        <f>IF(N266="základní",J266,0)</f>
        <v>0</v>
      </c>
      <c r="BF266" s="240">
        <f>IF(N266="snížená",J266,0)</f>
        <v>0</v>
      </c>
      <c r="BG266" s="240">
        <f>IF(N266="zákl. přenesená",J266,0)</f>
        <v>0</v>
      </c>
      <c r="BH266" s="240">
        <f>IF(N266="sníž. přenesená",J266,0)</f>
        <v>0</v>
      </c>
      <c r="BI266" s="240">
        <f>IF(N266="nulová",J266,0)</f>
        <v>0</v>
      </c>
      <c r="BJ266" s="17" t="s">
        <v>82</v>
      </c>
      <c r="BK266" s="240">
        <f>ROUND(I266*H266,2)</f>
        <v>0</v>
      </c>
      <c r="BL266" s="17" t="s">
        <v>249</v>
      </c>
      <c r="BM266" s="239" t="s">
        <v>417</v>
      </c>
    </row>
    <row r="267" s="2" customFormat="1">
      <c r="A267" s="38"/>
      <c r="B267" s="39"/>
      <c r="C267" s="40"/>
      <c r="D267" s="241" t="s">
        <v>163</v>
      </c>
      <c r="E267" s="40"/>
      <c r="F267" s="242" t="s">
        <v>418</v>
      </c>
      <c r="G267" s="40"/>
      <c r="H267" s="40"/>
      <c r="I267" s="243"/>
      <c r="J267" s="40"/>
      <c r="K267" s="40"/>
      <c r="L267" s="44"/>
      <c r="M267" s="244"/>
      <c r="N267" s="24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163</v>
      </c>
      <c r="AU267" s="17" t="s">
        <v>84</v>
      </c>
    </row>
    <row r="268" s="12" customFormat="1" ht="22.8" customHeight="1">
      <c r="A268" s="12"/>
      <c r="B268" s="211"/>
      <c r="C268" s="212"/>
      <c r="D268" s="213" t="s">
        <v>73</v>
      </c>
      <c r="E268" s="225" t="s">
        <v>419</v>
      </c>
      <c r="F268" s="225" t="s">
        <v>420</v>
      </c>
      <c r="G268" s="212"/>
      <c r="H268" s="212"/>
      <c r="I268" s="215"/>
      <c r="J268" s="226">
        <f>BK268</f>
        <v>0</v>
      </c>
      <c r="K268" s="212"/>
      <c r="L268" s="217"/>
      <c r="M268" s="218"/>
      <c r="N268" s="219"/>
      <c r="O268" s="219"/>
      <c r="P268" s="220">
        <f>SUM(P269:P274)</f>
        <v>0</v>
      </c>
      <c r="Q268" s="219"/>
      <c r="R268" s="220">
        <f>SUM(R269:R274)</f>
        <v>0.0018400000000000001</v>
      </c>
      <c r="S268" s="219"/>
      <c r="T268" s="221">
        <f>SUM(T269:T274)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2" t="s">
        <v>84</v>
      </c>
      <c r="AT268" s="223" t="s">
        <v>73</v>
      </c>
      <c r="AU268" s="223" t="s">
        <v>82</v>
      </c>
      <c r="AY268" s="222" t="s">
        <v>154</v>
      </c>
      <c r="BK268" s="224">
        <f>SUM(BK269:BK274)</f>
        <v>0</v>
      </c>
    </row>
    <row r="269" s="2" customFormat="1" ht="44.25" customHeight="1">
      <c r="A269" s="38"/>
      <c r="B269" s="39"/>
      <c r="C269" s="227" t="s">
        <v>421</v>
      </c>
      <c r="D269" s="227" t="s">
        <v>157</v>
      </c>
      <c r="E269" s="228" t="s">
        <v>422</v>
      </c>
      <c r="F269" s="229" t="s">
        <v>423</v>
      </c>
      <c r="G269" s="230" t="s">
        <v>228</v>
      </c>
      <c r="H269" s="231">
        <v>1</v>
      </c>
      <c r="I269" s="232"/>
      <c r="J269" s="233">
        <f>ROUND(I269*H269,2)</f>
        <v>0</v>
      </c>
      <c r="K269" s="234"/>
      <c r="L269" s="44"/>
      <c r="M269" s="235" t="s">
        <v>1</v>
      </c>
      <c r="N269" s="236" t="s">
        <v>39</v>
      </c>
      <c r="O269" s="91"/>
      <c r="P269" s="237">
        <f>O269*H269</f>
        <v>0</v>
      </c>
      <c r="Q269" s="237">
        <v>0.0018400000000000001</v>
      </c>
      <c r="R269" s="237">
        <f>Q269*H269</f>
        <v>0.0018400000000000001</v>
      </c>
      <c r="S269" s="237">
        <v>0</v>
      </c>
      <c r="T269" s="23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9" t="s">
        <v>249</v>
      </c>
      <c r="AT269" s="239" t="s">
        <v>157</v>
      </c>
      <c r="AU269" s="239" t="s">
        <v>84</v>
      </c>
      <c r="AY269" s="17" t="s">
        <v>154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7" t="s">
        <v>82</v>
      </c>
      <c r="BK269" s="240">
        <f>ROUND(I269*H269,2)</f>
        <v>0</v>
      </c>
      <c r="BL269" s="17" t="s">
        <v>249</v>
      </c>
      <c r="BM269" s="239" t="s">
        <v>424</v>
      </c>
    </row>
    <row r="270" s="2" customFormat="1">
      <c r="A270" s="38"/>
      <c r="B270" s="39"/>
      <c r="C270" s="40"/>
      <c r="D270" s="241" t="s">
        <v>163</v>
      </c>
      <c r="E270" s="40"/>
      <c r="F270" s="242" t="s">
        <v>425</v>
      </c>
      <c r="G270" s="40"/>
      <c r="H270" s="40"/>
      <c r="I270" s="243"/>
      <c r="J270" s="40"/>
      <c r="K270" s="40"/>
      <c r="L270" s="44"/>
      <c r="M270" s="244"/>
      <c r="N270" s="24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163</v>
      </c>
      <c r="AU270" s="17" t="s">
        <v>84</v>
      </c>
    </row>
    <row r="271" s="2" customFormat="1" ht="24.15" customHeight="1">
      <c r="A271" s="38"/>
      <c r="B271" s="39"/>
      <c r="C271" s="227" t="s">
        <v>426</v>
      </c>
      <c r="D271" s="227" t="s">
        <v>157</v>
      </c>
      <c r="E271" s="228" t="s">
        <v>427</v>
      </c>
      <c r="F271" s="229" t="s">
        <v>428</v>
      </c>
      <c r="G271" s="230" t="s">
        <v>179</v>
      </c>
      <c r="H271" s="231">
        <v>0.002</v>
      </c>
      <c r="I271" s="232"/>
      <c r="J271" s="233">
        <f>ROUND(I271*H271,2)</f>
        <v>0</v>
      </c>
      <c r="K271" s="234"/>
      <c r="L271" s="44"/>
      <c r="M271" s="235" t="s">
        <v>1</v>
      </c>
      <c r="N271" s="236" t="s">
        <v>39</v>
      </c>
      <c r="O271" s="91"/>
      <c r="P271" s="237">
        <f>O271*H271</f>
        <v>0</v>
      </c>
      <c r="Q271" s="237">
        <v>0</v>
      </c>
      <c r="R271" s="237">
        <f>Q271*H271</f>
        <v>0</v>
      </c>
      <c r="S271" s="237">
        <v>0</v>
      </c>
      <c r="T271" s="23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9" t="s">
        <v>249</v>
      </c>
      <c r="AT271" s="239" t="s">
        <v>157</v>
      </c>
      <c r="AU271" s="239" t="s">
        <v>84</v>
      </c>
      <c r="AY271" s="17" t="s">
        <v>154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7" t="s">
        <v>82</v>
      </c>
      <c r="BK271" s="240">
        <f>ROUND(I271*H271,2)</f>
        <v>0</v>
      </c>
      <c r="BL271" s="17" t="s">
        <v>249</v>
      </c>
      <c r="BM271" s="239" t="s">
        <v>429</v>
      </c>
    </row>
    <row r="272" s="2" customFormat="1">
      <c r="A272" s="38"/>
      <c r="B272" s="39"/>
      <c r="C272" s="40"/>
      <c r="D272" s="241" t="s">
        <v>163</v>
      </c>
      <c r="E272" s="40"/>
      <c r="F272" s="242" t="s">
        <v>430</v>
      </c>
      <c r="G272" s="40"/>
      <c r="H272" s="40"/>
      <c r="I272" s="243"/>
      <c r="J272" s="40"/>
      <c r="K272" s="40"/>
      <c r="L272" s="44"/>
      <c r="M272" s="244"/>
      <c r="N272" s="24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163</v>
      </c>
      <c r="AU272" s="17" t="s">
        <v>84</v>
      </c>
    </row>
    <row r="273" s="2" customFormat="1" ht="24.15" customHeight="1">
      <c r="A273" s="38"/>
      <c r="B273" s="39"/>
      <c r="C273" s="227" t="s">
        <v>431</v>
      </c>
      <c r="D273" s="227" t="s">
        <v>157</v>
      </c>
      <c r="E273" s="228" t="s">
        <v>432</v>
      </c>
      <c r="F273" s="229" t="s">
        <v>433</v>
      </c>
      <c r="G273" s="230" t="s">
        <v>179</v>
      </c>
      <c r="H273" s="231">
        <v>0.002</v>
      </c>
      <c r="I273" s="232"/>
      <c r="J273" s="233">
        <f>ROUND(I273*H273,2)</f>
        <v>0</v>
      </c>
      <c r="K273" s="234"/>
      <c r="L273" s="44"/>
      <c r="M273" s="235" t="s">
        <v>1</v>
      </c>
      <c r="N273" s="236" t="s">
        <v>39</v>
      </c>
      <c r="O273" s="91"/>
      <c r="P273" s="237">
        <f>O273*H273</f>
        <v>0</v>
      </c>
      <c r="Q273" s="237">
        <v>0</v>
      </c>
      <c r="R273" s="237">
        <f>Q273*H273</f>
        <v>0</v>
      </c>
      <c r="S273" s="237">
        <v>0</v>
      </c>
      <c r="T273" s="23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9" t="s">
        <v>249</v>
      </c>
      <c r="AT273" s="239" t="s">
        <v>157</v>
      </c>
      <c r="AU273" s="239" t="s">
        <v>84</v>
      </c>
      <c r="AY273" s="17" t="s">
        <v>154</v>
      </c>
      <c r="BE273" s="240">
        <f>IF(N273="základní",J273,0)</f>
        <v>0</v>
      </c>
      <c r="BF273" s="240">
        <f>IF(N273="snížená",J273,0)</f>
        <v>0</v>
      </c>
      <c r="BG273" s="240">
        <f>IF(N273="zákl. přenesená",J273,0)</f>
        <v>0</v>
      </c>
      <c r="BH273" s="240">
        <f>IF(N273="sníž. přenesená",J273,0)</f>
        <v>0</v>
      </c>
      <c r="BI273" s="240">
        <f>IF(N273="nulová",J273,0)</f>
        <v>0</v>
      </c>
      <c r="BJ273" s="17" t="s">
        <v>82</v>
      </c>
      <c r="BK273" s="240">
        <f>ROUND(I273*H273,2)</f>
        <v>0</v>
      </c>
      <c r="BL273" s="17" t="s">
        <v>249</v>
      </c>
      <c r="BM273" s="239" t="s">
        <v>434</v>
      </c>
    </row>
    <row r="274" s="2" customFormat="1">
      <c r="A274" s="38"/>
      <c r="B274" s="39"/>
      <c r="C274" s="40"/>
      <c r="D274" s="241" t="s">
        <v>163</v>
      </c>
      <c r="E274" s="40"/>
      <c r="F274" s="242" t="s">
        <v>435</v>
      </c>
      <c r="G274" s="40"/>
      <c r="H274" s="40"/>
      <c r="I274" s="243"/>
      <c r="J274" s="40"/>
      <c r="K274" s="40"/>
      <c r="L274" s="44"/>
      <c r="M274" s="244"/>
      <c r="N274" s="24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163</v>
      </c>
      <c r="AU274" s="17" t="s">
        <v>84</v>
      </c>
    </row>
    <row r="275" s="12" customFormat="1" ht="22.8" customHeight="1">
      <c r="A275" s="12"/>
      <c r="B275" s="211"/>
      <c r="C275" s="212"/>
      <c r="D275" s="213" t="s">
        <v>73</v>
      </c>
      <c r="E275" s="225" t="s">
        <v>436</v>
      </c>
      <c r="F275" s="225" t="s">
        <v>437</v>
      </c>
      <c r="G275" s="212"/>
      <c r="H275" s="212"/>
      <c r="I275" s="215"/>
      <c r="J275" s="226">
        <f>BK275</f>
        <v>0</v>
      </c>
      <c r="K275" s="212"/>
      <c r="L275" s="217"/>
      <c r="M275" s="218"/>
      <c r="N275" s="219"/>
      <c r="O275" s="219"/>
      <c r="P275" s="220">
        <f>SUM(P276:P315)</f>
        <v>0</v>
      </c>
      <c r="Q275" s="219"/>
      <c r="R275" s="220">
        <f>SUM(R276:R315)</f>
        <v>6.8366399999999992</v>
      </c>
      <c r="S275" s="219"/>
      <c r="T275" s="221">
        <f>SUM(T276:T315)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2" t="s">
        <v>84</v>
      </c>
      <c r="AT275" s="223" t="s">
        <v>73</v>
      </c>
      <c r="AU275" s="223" t="s">
        <v>82</v>
      </c>
      <c r="AY275" s="222" t="s">
        <v>154</v>
      </c>
      <c r="BK275" s="224">
        <f>SUM(BK276:BK315)</f>
        <v>0</v>
      </c>
    </row>
    <row r="276" s="2" customFormat="1" ht="33" customHeight="1">
      <c r="A276" s="38"/>
      <c r="B276" s="39"/>
      <c r="C276" s="227" t="s">
        <v>438</v>
      </c>
      <c r="D276" s="227" t="s">
        <v>157</v>
      </c>
      <c r="E276" s="228" t="s">
        <v>439</v>
      </c>
      <c r="F276" s="229" t="s">
        <v>440</v>
      </c>
      <c r="G276" s="230" t="s">
        <v>189</v>
      </c>
      <c r="H276" s="231">
        <v>132</v>
      </c>
      <c r="I276" s="232"/>
      <c r="J276" s="233">
        <f>ROUND(I276*H276,2)</f>
        <v>0</v>
      </c>
      <c r="K276" s="234"/>
      <c r="L276" s="44"/>
      <c r="M276" s="235" t="s">
        <v>1</v>
      </c>
      <c r="N276" s="236" t="s">
        <v>39</v>
      </c>
      <c r="O276" s="91"/>
      <c r="P276" s="237">
        <f>O276*H276</f>
        <v>0</v>
      </c>
      <c r="Q276" s="237">
        <v>0.045699999999999998</v>
      </c>
      <c r="R276" s="237">
        <f>Q276*H276</f>
        <v>6.0324</v>
      </c>
      <c r="S276" s="237">
        <v>0</v>
      </c>
      <c r="T276" s="23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9" t="s">
        <v>249</v>
      </c>
      <c r="AT276" s="239" t="s">
        <v>157</v>
      </c>
      <c r="AU276" s="239" t="s">
        <v>84</v>
      </c>
      <c r="AY276" s="17" t="s">
        <v>154</v>
      </c>
      <c r="BE276" s="240">
        <f>IF(N276="základní",J276,0)</f>
        <v>0</v>
      </c>
      <c r="BF276" s="240">
        <f>IF(N276="snížená",J276,0)</f>
        <v>0</v>
      </c>
      <c r="BG276" s="240">
        <f>IF(N276="zákl. přenesená",J276,0)</f>
        <v>0</v>
      </c>
      <c r="BH276" s="240">
        <f>IF(N276="sníž. přenesená",J276,0)</f>
        <v>0</v>
      </c>
      <c r="BI276" s="240">
        <f>IF(N276="nulová",J276,0)</f>
        <v>0</v>
      </c>
      <c r="BJ276" s="17" t="s">
        <v>82</v>
      </c>
      <c r="BK276" s="240">
        <f>ROUND(I276*H276,2)</f>
        <v>0</v>
      </c>
      <c r="BL276" s="17" t="s">
        <v>249</v>
      </c>
      <c r="BM276" s="239" t="s">
        <v>441</v>
      </c>
    </row>
    <row r="277" s="2" customFormat="1">
      <c r="A277" s="38"/>
      <c r="B277" s="39"/>
      <c r="C277" s="40"/>
      <c r="D277" s="241" t="s">
        <v>163</v>
      </c>
      <c r="E277" s="40"/>
      <c r="F277" s="242" t="s">
        <v>440</v>
      </c>
      <c r="G277" s="40"/>
      <c r="H277" s="40"/>
      <c r="I277" s="243"/>
      <c r="J277" s="40"/>
      <c r="K277" s="40"/>
      <c r="L277" s="44"/>
      <c r="M277" s="244"/>
      <c r="N277" s="24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163</v>
      </c>
      <c r="AU277" s="17" t="s">
        <v>84</v>
      </c>
    </row>
    <row r="278" s="2" customFormat="1" ht="21.75" customHeight="1">
      <c r="A278" s="38"/>
      <c r="B278" s="39"/>
      <c r="C278" s="227" t="s">
        <v>442</v>
      </c>
      <c r="D278" s="227" t="s">
        <v>157</v>
      </c>
      <c r="E278" s="228" t="s">
        <v>443</v>
      </c>
      <c r="F278" s="229" t="s">
        <v>444</v>
      </c>
      <c r="G278" s="230" t="s">
        <v>189</v>
      </c>
      <c r="H278" s="231">
        <v>132</v>
      </c>
      <c r="I278" s="232"/>
      <c r="J278" s="233">
        <f>ROUND(I278*H278,2)</f>
        <v>0</v>
      </c>
      <c r="K278" s="234"/>
      <c r="L278" s="44"/>
      <c r="M278" s="235" t="s">
        <v>1</v>
      </c>
      <c r="N278" s="236" t="s">
        <v>39</v>
      </c>
      <c r="O278" s="91"/>
      <c r="P278" s="237">
        <f>O278*H278</f>
        <v>0</v>
      </c>
      <c r="Q278" s="237">
        <v>0.00020000000000000001</v>
      </c>
      <c r="R278" s="237">
        <f>Q278*H278</f>
        <v>0.0264</v>
      </c>
      <c r="S278" s="237">
        <v>0</v>
      </c>
      <c r="T278" s="23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9" t="s">
        <v>249</v>
      </c>
      <c r="AT278" s="239" t="s">
        <v>157</v>
      </c>
      <c r="AU278" s="239" t="s">
        <v>84</v>
      </c>
      <c r="AY278" s="17" t="s">
        <v>154</v>
      </c>
      <c r="BE278" s="240">
        <f>IF(N278="základní",J278,0)</f>
        <v>0</v>
      </c>
      <c r="BF278" s="240">
        <f>IF(N278="snížená",J278,0)</f>
        <v>0</v>
      </c>
      <c r="BG278" s="240">
        <f>IF(N278="zákl. přenesená",J278,0)</f>
        <v>0</v>
      </c>
      <c r="BH278" s="240">
        <f>IF(N278="sníž. přenesená",J278,0)</f>
        <v>0</v>
      </c>
      <c r="BI278" s="240">
        <f>IF(N278="nulová",J278,0)</f>
        <v>0</v>
      </c>
      <c r="BJ278" s="17" t="s">
        <v>82</v>
      </c>
      <c r="BK278" s="240">
        <f>ROUND(I278*H278,2)</f>
        <v>0</v>
      </c>
      <c r="BL278" s="17" t="s">
        <v>249</v>
      </c>
      <c r="BM278" s="239" t="s">
        <v>445</v>
      </c>
    </row>
    <row r="279" s="2" customFormat="1">
      <c r="A279" s="38"/>
      <c r="B279" s="39"/>
      <c r="C279" s="40"/>
      <c r="D279" s="241" t="s">
        <v>163</v>
      </c>
      <c r="E279" s="40"/>
      <c r="F279" s="242" t="s">
        <v>446</v>
      </c>
      <c r="G279" s="40"/>
      <c r="H279" s="40"/>
      <c r="I279" s="243"/>
      <c r="J279" s="40"/>
      <c r="K279" s="40"/>
      <c r="L279" s="44"/>
      <c r="M279" s="244"/>
      <c r="N279" s="24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163</v>
      </c>
      <c r="AU279" s="17" t="s">
        <v>84</v>
      </c>
    </row>
    <row r="280" s="2" customFormat="1" ht="24.15" customHeight="1">
      <c r="A280" s="38"/>
      <c r="B280" s="39"/>
      <c r="C280" s="227" t="s">
        <v>447</v>
      </c>
      <c r="D280" s="227" t="s">
        <v>157</v>
      </c>
      <c r="E280" s="228" t="s">
        <v>448</v>
      </c>
      <c r="F280" s="229" t="s">
        <v>449</v>
      </c>
      <c r="G280" s="230" t="s">
        <v>450</v>
      </c>
      <c r="H280" s="231">
        <v>46</v>
      </c>
      <c r="I280" s="232"/>
      <c r="J280" s="233">
        <f>ROUND(I280*H280,2)</f>
        <v>0</v>
      </c>
      <c r="K280" s="234"/>
      <c r="L280" s="44"/>
      <c r="M280" s="235" t="s">
        <v>1</v>
      </c>
      <c r="N280" s="236" t="s">
        <v>39</v>
      </c>
      <c r="O280" s="91"/>
      <c r="P280" s="237">
        <f>O280*H280</f>
        <v>0</v>
      </c>
      <c r="Q280" s="237">
        <v>0.00022000000000000001</v>
      </c>
      <c r="R280" s="237">
        <f>Q280*H280</f>
        <v>0.010120000000000001</v>
      </c>
      <c r="S280" s="237">
        <v>0</v>
      </c>
      <c r="T280" s="23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9" t="s">
        <v>249</v>
      </c>
      <c r="AT280" s="239" t="s">
        <v>157</v>
      </c>
      <c r="AU280" s="239" t="s">
        <v>84</v>
      </c>
      <c r="AY280" s="17" t="s">
        <v>154</v>
      </c>
      <c r="BE280" s="240">
        <f>IF(N280="základní",J280,0)</f>
        <v>0</v>
      </c>
      <c r="BF280" s="240">
        <f>IF(N280="snížená",J280,0)</f>
        <v>0</v>
      </c>
      <c r="BG280" s="240">
        <f>IF(N280="zákl. přenesená",J280,0)</f>
        <v>0</v>
      </c>
      <c r="BH280" s="240">
        <f>IF(N280="sníž. přenesená",J280,0)</f>
        <v>0</v>
      </c>
      <c r="BI280" s="240">
        <f>IF(N280="nulová",J280,0)</f>
        <v>0</v>
      </c>
      <c r="BJ280" s="17" t="s">
        <v>82</v>
      </c>
      <c r="BK280" s="240">
        <f>ROUND(I280*H280,2)</f>
        <v>0</v>
      </c>
      <c r="BL280" s="17" t="s">
        <v>249</v>
      </c>
      <c r="BM280" s="239" t="s">
        <v>451</v>
      </c>
    </row>
    <row r="281" s="2" customFormat="1">
      <c r="A281" s="38"/>
      <c r="B281" s="39"/>
      <c r="C281" s="40"/>
      <c r="D281" s="241" t="s">
        <v>163</v>
      </c>
      <c r="E281" s="40"/>
      <c r="F281" s="242" t="s">
        <v>452</v>
      </c>
      <c r="G281" s="40"/>
      <c r="H281" s="40"/>
      <c r="I281" s="243"/>
      <c r="J281" s="40"/>
      <c r="K281" s="40"/>
      <c r="L281" s="44"/>
      <c r="M281" s="244"/>
      <c r="N281" s="24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163</v>
      </c>
      <c r="AU281" s="17" t="s">
        <v>84</v>
      </c>
    </row>
    <row r="282" s="2" customFormat="1">
      <c r="A282" s="38"/>
      <c r="B282" s="39"/>
      <c r="C282" s="40"/>
      <c r="D282" s="241" t="s">
        <v>236</v>
      </c>
      <c r="E282" s="40"/>
      <c r="F282" s="289" t="s">
        <v>453</v>
      </c>
      <c r="G282" s="40"/>
      <c r="H282" s="40"/>
      <c r="I282" s="243"/>
      <c r="J282" s="40"/>
      <c r="K282" s="40"/>
      <c r="L282" s="44"/>
      <c r="M282" s="244"/>
      <c r="N282" s="24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236</v>
      </c>
      <c r="AU282" s="17" t="s">
        <v>84</v>
      </c>
    </row>
    <row r="283" s="2" customFormat="1" ht="21.75" customHeight="1">
      <c r="A283" s="38"/>
      <c r="B283" s="39"/>
      <c r="C283" s="227" t="s">
        <v>454</v>
      </c>
      <c r="D283" s="227" t="s">
        <v>157</v>
      </c>
      <c r="E283" s="228" t="s">
        <v>455</v>
      </c>
      <c r="F283" s="229" t="s">
        <v>456</v>
      </c>
      <c r="G283" s="230" t="s">
        <v>450</v>
      </c>
      <c r="H283" s="231">
        <v>18</v>
      </c>
      <c r="I283" s="232"/>
      <c r="J283" s="233">
        <f>ROUND(I283*H283,2)</f>
        <v>0</v>
      </c>
      <c r="K283" s="234"/>
      <c r="L283" s="44"/>
      <c r="M283" s="235" t="s">
        <v>1</v>
      </c>
      <c r="N283" s="236" t="s">
        <v>39</v>
      </c>
      <c r="O283" s="91"/>
      <c r="P283" s="237">
        <f>O283*H283</f>
        <v>0</v>
      </c>
      <c r="Q283" s="237">
        <v>0.0051900000000000002</v>
      </c>
      <c r="R283" s="237">
        <f>Q283*H283</f>
        <v>0.093420000000000003</v>
      </c>
      <c r="S283" s="237">
        <v>0</v>
      </c>
      <c r="T283" s="23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9" t="s">
        <v>249</v>
      </c>
      <c r="AT283" s="239" t="s">
        <v>157</v>
      </c>
      <c r="AU283" s="239" t="s">
        <v>84</v>
      </c>
      <c r="AY283" s="17" t="s">
        <v>154</v>
      </c>
      <c r="BE283" s="240">
        <f>IF(N283="základní",J283,0)</f>
        <v>0</v>
      </c>
      <c r="BF283" s="240">
        <f>IF(N283="snížená",J283,0)</f>
        <v>0</v>
      </c>
      <c r="BG283" s="240">
        <f>IF(N283="zákl. přenesená",J283,0)</f>
        <v>0</v>
      </c>
      <c r="BH283" s="240">
        <f>IF(N283="sníž. přenesená",J283,0)</f>
        <v>0</v>
      </c>
      <c r="BI283" s="240">
        <f>IF(N283="nulová",J283,0)</f>
        <v>0</v>
      </c>
      <c r="BJ283" s="17" t="s">
        <v>82</v>
      </c>
      <c r="BK283" s="240">
        <f>ROUND(I283*H283,2)</f>
        <v>0</v>
      </c>
      <c r="BL283" s="17" t="s">
        <v>249</v>
      </c>
      <c r="BM283" s="239" t="s">
        <v>457</v>
      </c>
    </row>
    <row r="284" s="2" customFormat="1">
      <c r="A284" s="38"/>
      <c r="B284" s="39"/>
      <c r="C284" s="40"/>
      <c r="D284" s="241" t="s">
        <v>163</v>
      </c>
      <c r="E284" s="40"/>
      <c r="F284" s="242" t="s">
        <v>458</v>
      </c>
      <c r="G284" s="40"/>
      <c r="H284" s="40"/>
      <c r="I284" s="243"/>
      <c r="J284" s="40"/>
      <c r="K284" s="40"/>
      <c r="L284" s="44"/>
      <c r="M284" s="244"/>
      <c r="N284" s="24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163</v>
      </c>
      <c r="AU284" s="17" t="s">
        <v>84</v>
      </c>
    </row>
    <row r="285" s="2" customFormat="1">
      <c r="A285" s="38"/>
      <c r="B285" s="39"/>
      <c r="C285" s="40"/>
      <c r="D285" s="241" t="s">
        <v>236</v>
      </c>
      <c r="E285" s="40"/>
      <c r="F285" s="289" t="s">
        <v>459</v>
      </c>
      <c r="G285" s="40"/>
      <c r="H285" s="40"/>
      <c r="I285" s="243"/>
      <c r="J285" s="40"/>
      <c r="K285" s="40"/>
      <c r="L285" s="44"/>
      <c r="M285" s="244"/>
      <c r="N285" s="24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236</v>
      </c>
      <c r="AU285" s="17" t="s">
        <v>84</v>
      </c>
    </row>
    <row r="286" s="2" customFormat="1" ht="16.5" customHeight="1">
      <c r="A286" s="38"/>
      <c r="B286" s="39"/>
      <c r="C286" s="227" t="s">
        <v>460</v>
      </c>
      <c r="D286" s="227" t="s">
        <v>157</v>
      </c>
      <c r="E286" s="228" t="s">
        <v>461</v>
      </c>
      <c r="F286" s="229" t="s">
        <v>462</v>
      </c>
      <c r="G286" s="230" t="s">
        <v>189</v>
      </c>
      <c r="H286" s="231">
        <v>132</v>
      </c>
      <c r="I286" s="232"/>
      <c r="J286" s="233">
        <f>ROUND(I286*H286,2)</f>
        <v>0</v>
      </c>
      <c r="K286" s="234"/>
      <c r="L286" s="44"/>
      <c r="M286" s="235" t="s">
        <v>1</v>
      </c>
      <c r="N286" s="236" t="s">
        <v>39</v>
      </c>
      <c r="O286" s="91"/>
      <c r="P286" s="237">
        <f>O286*H286</f>
        <v>0</v>
      </c>
      <c r="Q286" s="237">
        <v>0.0014</v>
      </c>
      <c r="R286" s="237">
        <f>Q286*H286</f>
        <v>0.18479999999999999</v>
      </c>
      <c r="S286" s="237">
        <v>0</v>
      </c>
      <c r="T286" s="23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9" t="s">
        <v>249</v>
      </c>
      <c r="AT286" s="239" t="s">
        <v>157</v>
      </c>
      <c r="AU286" s="239" t="s">
        <v>84</v>
      </c>
      <c r="AY286" s="17" t="s">
        <v>154</v>
      </c>
      <c r="BE286" s="240">
        <f>IF(N286="základní",J286,0)</f>
        <v>0</v>
      </c>
      <c r="BF286" s="240">
        <f>IF(N286="snížená",J286,0)</f>
        <v>0</v>
      </c>
      <c r="BG286" s="240">
        <f>IF(N286="zákl. přenesená",J286,0)</f>
        <v>0</v>
      </c>
      <c r="BH286" s="240">
        <f>IF(N286="sníž. přenesená",J286,0)</f>
        <v>0</v>
      </c>
      <c r="BI286" s="240">
        <f>IF(N286="nulová",J286,0)</f>
        <v>0</v>
      </c>
      <c r="BJ286" s="17" t="s">
        <v>82</v>
      </c>
      <c r="BK286" s="240">
        <f>ROUND(I286*H286,2)</f>
        <v>0</v>
      </c>
      <c r="BL286" s="17" t="s">
        <v>249</v>
      </c>
      <c r="BM286" s="239" t="s">
        <v>463</v>
      </c>
    </row>
    <row r="287" s="2" customFormat="1">
      <c r="A287" s="38"/>
      <c r="B287" s="39"/>
      <c r="C287" s="40"/>
      <c r="D287" s="241" t="s">
        <v>163</v>
      </c>
      <c r="E287" s="40"/>
      <c r="F287" s="242" t="s">
        <v>464</v>
      </c>
      <c r="G287" s="40"/>
      <c r="H287" s="40"/>
      <c r="I287" s="243"/>
      <c r="J287" s="40"/>
      <c r="K287" s="40"/>
      <c r="L287" s="44"/>
      <c r="M287" s="244"/>
      <c r="N287" s="24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163</v>
      </c>
      <c r="AU287" s="17" t="s">
        <v>84</v>
      </c>
    </row>
    <row r="288" s="2" customFormat="1" ht="33" customHeight="1">
      <c r="A288" s="38"/>
      <c r="B288" s="39"/>
      <c r="C288" s="227" t="s">
        <v>465</v>
      </c>
      <c r="D288" s="227" t="s">
        <v>157</v>
      </c>
      <c r="E288" s="228" t="s">
        <v>466</v>
      </c>
      <c r="F288" s="229" t="s">
        <v>467</v>
      </c>
      <c r="G288" s="230" t="s">
        <v>228</v>
      </c>
      <c r="H288" s="231">
        <v>1</v>
      </c>
      <c r="I288" s="232"/>
      <c r="J288" s="233">
        <f>ROUND(I288*H288,2)</f>
        <v>0</v>
      </c>
      <c r="K288" s="234"/>
      <c r="L288" s="44"/>
      <c r="M288" s="235" t="s">
        <v>1</v>
      </c>
      <c r="N288" s="236" t="s">
        <v>39</v>
      </c>
      <c r="O288" s="91"/>
      <c r="P288" s="237">
        <f>O288*H288</f>
        <v>0</v>
      </c>
      <c r="Q288" s="237">
        <v>0</v>
      </c>
      <c r="R288" s="237">
        <f>Q288*H288</f>
        <v>0</v>
      </c>
      <c r="S288" s="237">
        <v>0</v>
      </c>
      <c r="T288" s="23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9" t="s">
        <v>249</v>
      </c>
      <c r="AT288" s="239" t="s">
        <v>157</v>
      </c>
      <c r="AU288" s="239" t="s">
        <v>84</v>
      </c>
      <c r="AY288" s="17" t="s">
        <v>154</v>
      </c>
      <c r="BE288" s="240">
        <f>IF(N288="základní",J288,0)</f>
        <v>0</v>
      </c>
      <c r="BF288" s="240">
        <f>IF(N288="snížená",J288,0)</f>
        <v>0</v>
      </c>
      <c r="BG288" s="240">
        <f>IF(N288="zákl. přenesená",J288,0)</f>
        <v>0</v>
      </c>
      <c r="BH288" s="240">
        <f>IF(N288="sníž. přenesená",J288,0)</f>
        <v>0</v>
      </c>
      <c r="BI288" s="240">
        <f>IF(N288="nulová",J288,0)</f>
        <v>0</v>
      </c>
      <c r="BJ288" s="17" t="s">
        <v>82</v>
      </c>
      <c r="BK288" s="240">
        <f>ROUND(I288*H288,2)</f>
        <v>0</v>
      </c>
      <c r="BL288" s="17" t="s">
        <v>249</v>
      </c>
      <c r="BM288" s="239" t="s">
        <v>468</v>
      </c>
    </row>
    <row r="289" s="2" customFormat="1">
      <c r="A289" s="38"/>
      <c r="B289" s="39"/>
      <c r="C289" s="40"/>
      <c r="D289" s="241" t="s">
        <v>163</v>
      </c>
      <c r="E289" s="40"/>
      <c r="F289" s="242" t="s">
        <v>469</v>
      </c>
      <c r="G289" s="40"/>
      <c r="H289" s="40"/>
      <c r="I289" s="243"/>
      <c r="J289" s="40"/>
      <c r="K289" s="40"/>
      <c r="L289" s="44"/>
      <c r="M289" s="244"/>
      <c r="N289" s="24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163</v>
      </c>
      <c r="AU289" s="17" t="s">
        <v>84</v>
      </c>
    </row>
    <row r="290" s="2" customFormat="1" ht="24.15" customHeight="1">
      <c r="A290" s="38"/>
      <c r="B290" s="39"/>
      <c r="C290" s="278" t="s">
        <v>470</v>
      </c>
      <c r="D290" s="278" t="s">
        <v>232</v>
      </c>
      <c r="E290" s="279" t="s">
        <v>471</v>
      </c>
      <c r="F290" s="280" t="s">
        <v>472</v>
      </c>
      <c r="G290" s="281" t="s">
        <v>228</v>
      </c>
      <c r="H290" s="282">
        <v>1</v>
      </c>
      <c r="I290" s="283"/>
      <c r="J290" s="284">
        <f>ROUND(I290*H290,2)</f>
        <v>0</v>
      </c>
      <c r="K290" s="285"/>
      <c r="L290" s="286"/>
      <c r="M290" s="287" t="s">
        <v>1</v>
      </c>
      <c r="N290" s="288" t="s">
        <v>39</v>
      </c>
      <c r="O290" s="91"/>
      <c r="P290" s="237">
        <f>O290*H290</f>
        <v>0</v>
      </c>
      <c r="Q290" s="237">
        <v>0.042500000000000003</v>
      </c>
      <c r="R290" s="237">
        <f>Q290*H290</f>
        <v>0.042500000000000003</v>
      </c>
      <c r="S290" s="237">
        <v>0</v>
      </c>
      <c r="T290" s="23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9" t="s">
        <v>349</v>
      </c>
      <c r="AT290" s="239" t="s">
        <v>232</v>
      </c>
      <c r="AU290" s="239" t="s">
        <v>84</v>
      </c>
      <c r="AY290" s="17" t="s">
        <v>154</v>
      </c>
      <c r="BE290" s="240">
        <f>IF(N290="základní",J290,0)</f>
        <v>0</v>
      </c>
      <c r="BF290" s="240">
        <f>IF(N290="snížená",J290,0)</f>
        <v>0</v>
      </c>
      <c r="BG290" s="240">
        <f>IF(N290="zákl. přenesená",J290,0)</f>
        <v>0</v>
      </c>
      <c r="BH290" s="240">
        <f>IF(N290="sníž. přenesená",J290,0)</f>
        <v>0</v>
      </c>
      <c r="BI290" s="240">
        <f>IF(N290="nulová",J290,0)</f>
        <v>0</v>
      </c>
      <c r="BJ290" s="17" t="s">
        <v>82</v>
      </c>
      <c r="BK290" s="240">
        <f>ROUND(I290*H290,2)</f>
        <v>0</v>
      </c>
      <c r="BL290" s="17" t="s">
        <v>249</v>
      </c>
      <c r="BM290" s="239" t="s">
        <v>473</v>
      </c>
    </row>
    <row r="291" s="2" customFormat="1">
      <c r="A291" s="38"/>
      <c r="B291" s="39"/>
      <c r="C291" s="40"/>
      <c r="D291" s="241" t="s">
        <v>163</v>
      </c>
      <c r="E291" s="40"/>
      <c r="F291" s="242" t="s">
        <v>472</v>
      </c>
      <c r="G291" s="40"/>
      <c r="H291" s="40"/>
      <c r="I291" s="243"/>
      <c r="J291" s="40"/>
      <c r="K291" s="40"/>
      <c r="L291" s="44"/>
      <c r="M291" s="244"/>
      <c r="N291" s="24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163</v>
      </c>
      <c r="AU291" s="17" t="s">
        <v>84</v>
      </c>
    </row>
    <row r="292" s="2" customFormat="1">
      <c r="A292" s="38"/>
      <c r="B292" s="39"/>
      <c r="C292" s="40"/>
      <c r="D292" s="241" t="s">
        <v>236</v>
      </c>
      <c r="E292" s="40"/>
      <c r="F292" s="289" t="s">
        <v>474</v>
      </c>
      <c r="G292" s="40"/>
      <c r="H292" s="40"/>
      <c r="I292" s="243"/>
      <c r="J292" s="40"/>
      <c r="K292" s="40"/>
      <c r="L292" s="44"/>
      <c r="M292" s="244"/>
      <c r="N292" s="24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236</v>
      </c>
      <c r="AU292" s="17" t="s">
        <v>84</v>
      </c>
    </row>
    <row r="293" s="2" customFormat="1" ht="33" customHeight="1">
      <c r="A293" s="38"/>
      <c r="B293" s="39"/>
      <c r="C293" s="227" t="s">
        <v>475</v>
      </c>
      <c r="D293" s="227" t="s">
        <v>157</v>
      </c>
      <c r="E293" s="228" t="s">
        <v>476</v>
      </c>
      <c r="F293" s="229" t="s">
        <v>477</v>
      </c>
      <c r="G293" s="230" t="s">
        <v>228</v>
      </c>
      <c r="H293" s="231">
        <v>5</v>
      </c>
      <c r="I293" s="232"/>
      <c r="J293" s="233">
        <f>ROUND(I293*H293,2)</f>
        <v>0</v>
      </c>
      <c r="K293" s="234"/>
      <c r="L293" s="44"/>
      <c r="M293" s="235" t="s">
        <v>1</v>
      </c>
      <c r="N293" s="236" t="s">
        <v>39</v>
      </c>
      <c r="O293" s="91"/>
      <c r="P293" s="237">
        <f>O293*H293</f>
        <v>0</v>
      </c>
      <c r="Q293" s="237">
        <v>0</v>
      </c>
      <c r="R293" s="237">
        <f>Q293*H293</f>
        <v>0</v>
      </c>
      <c r="S293" s="237">
        <v>0</v>
      </c>
      <c r="T293" s="23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9" t="s">
        <v>249</v>
      </c>
      <c r="AT293" s="239" t="s">
        <v>157</v>
      </c>
      <c r="AU293" s="239" t="s">
        <v>84</v>
      </c>
      <c r="AY293" s="17" t="s">
        <v>154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7" t="s">
        <v>82</v>
      </c>
      <c r="BK293" s="240">
        <f>ROUND(I293*H293,2)</f>
        <v>0</v>
      </c>
      <c r="BL293" s="17" t="s">
        <v>249</v>
      </c>
      <c r="BM293" s="239" t="s">
        <v>478</v>
      </c>
    </row>
    <row r="294" s="2" customFormat="1">
      <c r="A294" s="38"/>
      <c r="B294" s="39"/>
      <c r="C294" s="40"/>
      <c r="D294" s="241" t="s">
        <v>163</v>
      </c>
      <c r="E294" s="40"/>
      <c r="F294" s="242" t="s">
        <v>479</v>
      </c>
      <c r="G294" s="40"/>
      <c r="H294" s="40"/>
      <c r="I294" s="243"/>
      <c r="J294" s="40"/>
      <c r="K294" s="40"/>
      <c r="L294" s="44"/>
      <c r="M294" s="244"/>
      <c r="N294" s="24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163</v>
      </c>
      <c r="AU294" s="17" t="s">
        <v>84</v>
      </c>
    </row>
    <row r="295" s="13" customFormat="1">
      <c r="A295" s="13"/>
      <c r="B295" s="246"/>
      <c r="C295" s="247"/>
      <c r="D295" s="241" t="s">
        <v>165</v>
      </c>
      <c r="E295" s="248" t="s">
        <v>1</v>
      </c>
      <c r="F295" s="249" t="s">
        <v>480</v>
      </c>
      <c r="G295" s="247"/>
      <c r="H295" s="250">
        <v>4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165</v>
      </c>
      <c r="AU295" s="256" t="s">
        <v>84</v>
      </c>
      <c r="AV295" s="13" t="s">
        <v>84</v>
      </c>
      <c r="AW295" s="13" t="s">
        <v>30</v>
      </c>
      <c r="AX295" s="13" t="s">
        <v>74</v>
      </c>
      <c r="AY295" s="256" t="s">
        <v>154</v>
      </c>
    </row>
    <row r="296" s="13" customFormat="1">
      <c r="A296" s="13"/>
      <c r="B296" s="246"/>
      <c r="C296" s="247"/>
      <c r="D296" s="241" t="s">
        <v>165</v>
      </c>
      <c r="E296" s="248" t="s">
        <v>1</v>
      </c>
      <c r="F296" s="249" t="s">
        <v>481</v>
      </c>
      <c r="G296" s="247"/>
      <c r="H296" s="250">
        <v>1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165</v>
      </c>
      <c r="AU296" s="256" t="s">
        <v>84</v>
      </c>
      <c r="AV296" s="13" t="s">
        <v>84</v>
      </c>
      <c r="AW296" s="13" t="s">
        <v>30</v>
      </c>
      <c r="AX296" s="13" t="s">
        <v>74</v>
      </c>
      <c r="AY296" s="256" t="s">
        <v>154</v>
      </c>
    </row>
    <row r="297" s="15" customFormat="1">
      <c r="A297" s="15"/>
      <c r="B297" s="267"/>
      <c r="C297" s="268"/>
      <c r="D297" s="241" t="s">
        <v>165</v>
      </c>
      <c r="E297" s="269" t="s">
        <v>1</v>
      </c>
      <c r="F297" s="270" t="s">
        <v>198</v>
      </c>
      <c r="G297" s="268"/>
      <c r="H297" s="271">
        <v>5</v>
      </c>
      <c r="I297" s="272"/>
      <c r="J297" s="268"/>
      <c r="K297" s="268"/>
      <c r="L297" s="273"/>
      <c r="M297" s="274"/>
      <c r="N297" s="275"/>
      <c r="O297" s="275"/>
      <c r="P297" s="275"/>
      <c r="Q297" s="275"/>
      <c r="R297" s="275"/>
      <c r="S297" s="275"/>
      <c r="T297" s="27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7" t="s">
        <v>165</v>
      </c>
      <c r="AU297" s="277" t="s">
        <v>84</v>
      </c>
      <c r="AV297" s="15" t="s">
        <v>161</v>
      </c>
      <c r="AW297" s="15" t="s">
        <v>30</v>
      </c>
      <c r="AX297" s="15" t="s">
        <v>82</v>
      </c>
      <c r="AY297" s="277" t="s">
        <v>154</v>
      </c>
    </row>
    <row r="298" s="2" customFormat="1" ht="24.15" customHeight="1">
      <c r="A298" s="38"/>
      <c r="B298" s="39"/>
      <c r="C298" s="278" t="s">
        <v>482</v>
      </c>
      <c r="D298" s="278" t="s">
        <v>232</v>
      </c>
      <c r="E298" s="279" t="s">
        <v>233</v>
      </c>
      <c r="F298" s="280" t="s">
        <v>234</v>
      </c>
      <c r="G298" s="281" t="s">
        <v>228</v>
      </c>
      <c r="H298" s="282">
        <v>5</v>
      </c>
      <c r="I298" s="283"/>
      <c r="J298" s="284">
        <f>ROUND(I298*H298,2)</f>
        <v>0</v>
      </c>
      <c r="K298" s="285"/>
      <c r="L298" s="286"/>
      <c r="M298" s="287" t="s">
        <v>1</v>
      </c>
      <c r="N298" s="288" t="s">
        <v>39</v>
      </c>
      <c r="O298" s="91"/>
      <c r="P298" s="237">
        <f>O298*H298</f>
        <v>0</v>
      </c>
      <c r="Q298" s="237">
        <v>0.058000000000000003</v>
      </c>
      <c r="R298" s="237">
        <f>Q298*H298</f>
        <v>0.29000000000000004</v>
      </c>
      <c r="S298" s="237">
        <v>0</v>
      </c>
      <c r="T298" s="23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9" t="s">
        <v>349</v>
      </c>
      <c r="AT298" s="239" t="s">
        <v>232</v>
      </c>
      <c r="AU298" s="239" t="s">
        <v>84</v>
      </c>
      <c r="AY298" s="17" t="s">
        <v>154</v>
      </c>
      <c r="BE298" s="240">
        <f>IF(N298="základní",J298,0)</f>
        <v>0</v>
      </c>
      <c r="BF298" s="240">
        <f>IF(N298="snížená",J298,0)</f>
        <v>0</v>
      </c>
      <c r="BG298" s="240">
        <f>IF(N298="zákl. přenesená",J298,0)</f>
        <v>0</v>
      </c>
      <c r="BH298" s="240">
        <f>IF(N298="sníž. přenesená",J298,0)</f>
        <v>0</v>
      </c>
      <c r="BI298" s="240">
        <f>IF(N298="nulová",J298,0)</f>
        <v>0</v>
      </c>
      <c r="BJ298" s="17" t="s">
        <v>82</v>
      </c>
      <c r="BK298" s="240">
        <f>ROUND(I298*H298,2)</f>
        <v>0</v>
      </c>
      <c r="BL298" s="17" t="s">
        <v>249</v>
      </c>
      <c r="BM298" s="239" t="s">
        <v>483</v>
      </c>
    </row>
    <row r="299" s="2" customFormat="1">
      <c r="A299" s="38"/>
      <c r="B299" s="39"/>
      <c r="C299" s="40"/>
      <c r="D299" s="241" t="s">
        <v>163</v>
      </c>
      <c r="E299" s="40"/>
      <c r="F299" s="242" t="s">
        <v>234</v>
      </c>
      <c r="G299" s="40"/>
      <c r="H299" s="40"/>
      <c r="I299" s="243"/>
      <c r="J299" s="40"/>
      <c r="K299" s="40"/>
      <c r="L299" s="44"/>
      <c r="M299" s="244"/>
      <c r="N299" s="24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163</v>
      </c>
      <c r="AU299" s="17" t="s">
        <v>84</v>
      </c>
    </row>
    <row r="300" s="2" customFormat="1">
      <c r="A300" s="38"/>
      <c r="B300" s="39"/>
      <c r="C300" s="40"/>
      <c r="D300" s="241" t="s">
        <v>236</v>
      </c>
      <c r="E300" s="40"/>
      <c r="F300" s="289" t="s">
        <v>484</v>
      </c>
      <c r="G300" s="40"/>
      <c r="H300" s="40"/>
      <c r="I300" s="243"/>
      <c r="J300" s="40"/>
      <c r="K300" s="40"/>
      <c r="L300" s="44"/>
      <c r="M300" s="244"/>
      <c r="N300" s="24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236</v>
      </c>
      <c r="AU300" s="17" t="s">
        <v>84</v>
      </c>
    </row>
    <row r="301" s="2" customFormat="1" ht="33" customHeight="1">
      <c r="A301" s="38"/>
      <c r="B301" s="39"/>
      <c r="C301" s="227" t="s">
        <v>485</v>
      </c>
      <c r="D301" s="227" t="s">
        <v>157</v>
      </c>
      <c r="E301" s="228" t="s">
        <v>486</v>
      </c>
      <c r="F301" s="229" t="s">
        <v>487</v>
      </c>
      <c r="G301" s="230" t="s">
        <v>228</v>
      </c>
      <c r="H301" s="231">
        <v>2</v>
      </c>
      <c r="I301" s="232"/>
      <c r="J301" s="233">
        <f>ROUND(I301*H301,2)</f>
        <v>0</v>
      </c>
      <c r="K301" s="234"/>
      <c r="L301" s="44"/>
      <c r="M301" s="235" t="s">
        <v>1</v>
      </c>
      <c r="N301" s="236" t="s">
        <v>39</v>
      </c>
      <c r="O301" s="91"/>
      <c r="P301" s="237">
        <f>O301*H301</f>
        <v>0</v>
      </c>
      <c r="Q301" s="237">
        <v>0</v>
      </c>
      <c r="R301" s="237">
        <f>Q301*H301</f>
        <v>0</v>
      </c>
      <c r="S301" s="237">
        <v>0</v>
      </c>
      <c r="T301" s="23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9" t="s">
        <v>249</v>
      </c>
      <c r="AT301" s="239" t="s">
        <v>157</v>
      </c>
      <c r="AU301" s="239" t="s">
        <v>84</v>
      </c>
      <c r="AY301" s="17" t="s">
        <v>154</v>
      </c>
      <c r="BE301" s="240">
        <f>IF(N301="základní",J301,0)</f>
        <v>0</v>
      </c>
      <c r="BF301" s="240">
        <f>IF(N301="snížená",J301,0)</f>
        <v>0</v>
      </c>
      <c r="BG301" s="240">
        <f>IF(N301="zákl. přenesená",J301,0)</f>
        <v>0</v>
      </c>
      <c r="BH301" s="240">
        <f>IF(N301="sníž. přenesená",J301,0)</f>
        <v>0</v>
      </c>
      <c r="BI301" s="240">
        <f>IF(N301="nulová",J301,0)</f>
        <v>0</v>
      </c>
      <c r="BJ301" s="17" t="s">
        <v>82</v>
      </c>
      <c r="BK301" s="240">
        <f>ROUND(I301*H301,2)</f>
        <v>0</v>
      </c>
      <c r="BL301" s="17" t="s">
        <v>249</v>
      </c>
      <c r="BM301" s="239" t="s">
        <v>488</v>
      </c>
    </row>
    <row r="302" s="2" customFormat="1">
      <c r="A302" s="38"/>
      <c r="B302" s="39"/>
      <c r="C302" s="40"/>
      <c r="D302" s="241" t="s">
        <v>163</v>
      </c>
      <c r="E302" s="40"/>
      <c r="F302" s="242" t="s">
        <v>489</v>
      </c>
      <c r="G302" s="40"/>
      <c r="H302" s="40"/>
      <c r="I302" s="243"/>
      <c r="J302" s="40"/>
      <c r="K302" s="40"/>
      <c r="L302" s="44"/>
      <c r="M302" s="244"/>
      <c r="N302" s="24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163</v>
      </c>
      <c r="AU302" s="17" t="s">
        <v>84</v>
      </c>
    </row>
    <row r="303" s="13" customFormat="1">
      <c r="A303" s="13"/>
      <c r="B303" s="246"/>
      <c r="C303" s="247"/>
      <c r="D303" s="241" t="s">
        <v>165</v>
      </c>
      <c r="E303" s="248" t="s">
        <v>1</v>
      </c>
      <c r="F303" s="249" t="s">
        <v>490</v>
      </c>
      <c r="G303" s="247"/>
      <c r="H303" s="250">
        <v>1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6" t="s">
        <v>165</v>
      </c>
      <c r="AU303" s="256" t="s">
        <v>84</v>
      </c>
      <c r="AV303" s="13" t="s">
        <v>84</v>
      </c>
      <c r="AW303" s="13" t="s">
        <v>30</v>
      </c>
      <c r="AX303" s="13" t="s">
        <v>74</v>
      </c>
      <c r="AY303" s="256" t="s">
        <v>154</v>
      </c>
    </row>
    <row r="304" s="13" customFormat="1">
      <c r="A304" s="13"/>
      <c r="B304" s="246"/>
      <c r="C304" s="247"/>
      <c r="D304" s="241" t="s">
        <v>165</v>
      </c>
      <c r="E304" s="248" t="s">
        <v>1</v>
      </c>
      <c r="F304" s="249" t="s">
        <v>491</v>
      </c>
      <c r="G304" s="247"/>
      <c r="H304" s="250">
        <v>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165</v>
      </c>
      <c r="AU304" s="256" t="s">
        <v>84</v>
      </c>
      <c r="AV304" s="13" t="s">
        <v>84</v>
      </c>
      <c r="AW304" s="13" t="s">
        <v>30</v>
      </c>
      <c r="AX304" s="13" t="s">
        <v>74</v>
      </c>
      <c r="AY304" s="256" t="s">
        <v>154</v>
      </c>
    </row>
    <row r="305" s="15" customFormat="1">
      <c r="A305" s="15"/>
      <c r="B305" s="267"/>
      <c r="C305" s="268"/>
      <c r="D305" s="241" t="s">
        <v>165</v>
      </c>
      <c r="E305" s="269" t="s">
        <v>1</v>
      </c>
      <c r="F305" s="270" t="s">
        <v>198</v>
      </c>
      <c r="G305" s="268"/>
      <c r="H305" s="271">
        <v>2</v>
      </c>
      <c r="I305" s="272"/>
      <c r="J305" s="268"/>
      <c r="K305" s="268"/>
      <c r="L305" s="273"/>
      <c r="M305" s="274"/>
      <c r="N305" s="275"/>
      <c r="O305" s="275"/>
      <c r="P305" s="275"/>
      <c r="Q305" s="275"/>
      <c r="R305" s="275"/>
      <c r="S305" s="275"/>
      <c r="T305" s="27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7" t="s">
        <v>165</v>
      </c>
      <c r="AU305" s="277" t="s">
        <v>84</v>
      </c>
      <c r="AV305" s="15" t="s">
        <v>161</v>
      </c>
      <c r="AW305" s="15" t="s">
        <v>30</v>
      </c>
      <c r="AX305" s="15" t="s">
        <v>82</v>
      </c>
      <c r="AY305" s="277" t="s">
        <v>154</v>
      </c>
    </row>
    <row r="306" s="2" customFormat="1" ht="24.15" customHeight="1">
      <c r="A306" s="38"/>
      <c r="B306" s="39"/>
      <c r="C306" s="278" t="s">
        <v>492</v>
      </c>
      <c r="D306" s="278" t="s">
        <v>232</v>
      </c>
      <c r="E306" s="279" t="s">
        <v>493</v>
      </c>
      <c r="F306" s="280" t="s">
        <v>494</v>
      </c>
      <c r="G306" s="281" t="s">
        <v>228</v>
      </c>
      <c r="H306" s="282">
        <v>1</v>
      </c>
      <c r="I306" s="283"/>
      <c r="J306" s="284">
        <f>ROUND(I306*H306,2)</f>
        <v>0</v>
      </c>
      <c r="K306" s="285"/>
      <c r="L306" s="286"/>
      <c r="M306" s="287" t="s">
        <v>1</v>
      </c>
      <c r="N306" s="288" t="s">
        <v>39</v>
      </c>
      <c r="O306" s="91"/>
      <c r="P306" s="237">
        <f>O306*H306</f>
        <v>0</v>
      </c>
      <c r="Q306" s="237">
        <v>0.071999999999999995</v>
      </c>
      <c r="R306" s="237">
        <f>Q306*H306</f>
        <v>0.071999999999999995</v>
      </c>
      <c r="S306" s="237">
        <v>0</v>
      </c>
      <c r="T306" s="23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9" t="s">
        <v>349</v>
      </c>
      <c r="AT306" s="239" t="s">
        <v>232</v>
      </c>
      <c r="AU306" s="239" t="s">
        <v>84</v>
      </c>
      <c r="AY306" s="17" t="s">
        <v>154</v>
      </c>
      <c r="BE306" s="240">
        <f>IF(N306="základní",J306,0)</f>
        <v>0</v>
      </c>
      <c r="BF306" s="240">
        <f>IF(N306="snížená",J306,0)</f>
        <v>0</v>
      </c>
      <c r="BG306" s="240">
        <f>IF(N306="zákl. přenesená",J306,0)</f>
        <v>0</v>
      </c>
      <c r="BH306" s="240">
        <f>IF(N306="sníž. přenesená",J306,0)</f>
        <v>0</v>
      </c>
      <c r="BI306" s="240">
        <f>IF(N306="nulová",J306,0)</f>
        <v>0</v>
      </c>
      <c r="BJ306" s="17" t="s">
        <v>82</v>
      </c>
      <c r="BK306" s="240">
        <f>ROUND(I306*H306,2)</f>
        <v>0</v>
      </c>
      <c r="BL306" s="17" t="s">
        <v>249</v>
      </c>
      <c r="BM306" s="239" t="s">
        <v>495</v>
      </c>
    </row>
    <row r="307" s="2" customFormat="1">
      <c r="A307" s="38"/>
      <c r="B307" s="39"/>
      <c r="C307" s="40"/>
      <c r="D307" s="241" t="s">
        <v>163</v>
      </c>
      <c r="E307" s="40"/>
      <c r="F307" s="242" t="s">
        <v>494</v>
      </c>
      <c r="G307" s="40"/>
      <c r="H307" s="40"/>
      <c r="I307" s="243"/>
      <c r="J307" s="40"/>
      <c r="K307" s="40"/>
      <c r="L307" s="44"/>
      <c r="M307" s="244"/>
      <c r="N307" s="245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163</v>
      </c>
      <c r="AU307" s="17" t="s">
        <v>84</v>
      </c>
    </row>
    <row r="308" s="2" customFormat="1">
      <c r="A308" s="38"/>
      <c r="B308" s="39"/>
      <c r="C308" s="40"/>
      <c r="D308" s="241" t="s">
        <v>236</v>
      </c>
      <c r="E308" s="40"/>
      <c r="F308" s="289" t="s">
        <v>496</v>
      </c>
      <c r="G308" s="40"/>
      <c r="H308" s="40"/>
      <c r="I308" s="243"/>
      <c r="J308" s="40"/>
      <c r="K308" s="40"/>
      <c r="L308" s="44"/>
      <c r="M308" s="244"/>
      <c r="N308" s="24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236</v>
      </c>
      <c r="AU308" s="17" t="s">
        <v>84</v>
      </c>
    </row>
    <row r="309" s="2" customFormat="1" ht="24.15" customHeight="1">
      <c r="A309" s="38"/>
      <c r="B309" s="39"/>
      <c r="C309" s="278" t="s">
        <v>497</v>
      </c>
      <c r="D309" s="278" t="s">
        <v>232</v>
      </c>
      <c r="E309" s="279" t="s">
        <v>498</v>
      </c>
      <c r="F309" s="280" t="s">
        <v>499</v>
      </c>
      <c r="G309" s="281" t="s">
        <v>228</v>
      </c>
      <c r="H309" s="282">
        <v>1</v>
      </c>
      <c r="I309" s="283"/>
      <c r="J309" s="284">
        <f>ROUND(I309*H309,2)</f>
        <v>0</v>
      </c>
      <c r="K309" s="285"/>
      <c r="L309" s="286"/>
      <c r="M309" s="287" t="s">
        <v>1</v>
      </c>
      <c r="N309" s="288" t="s">
        <v>39</v>
      </c>
      <c r="O309" s="91"/>
      <c r="P309" s="237">
        <f>O309*H309</f>
        <v>0</v>
      </c>
      <c r="Q309" s="237">
        <v>0.085000000000000006</v>
      </c>
      <c r="R309" s="237">
        <f>Q309*H309</f>
        <v>0.085000000000000006</v>
      </c>
      <c r="S309" s="237">
        <v>0</v>
      </c>
      <c r="T309" s="23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9" t="s">
        <v>349</v>
      </c>
      <c r="AT309" s="239" t="s">
        <v>232</v>
      </c>
      <c r="AU309" s="239" t="s">
        <v>84</v>
      </c>
      <c r="AY309" s="17" t="s">
        <v>154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7" t="s">
        <v>82</v>
      </c>
      <c r="BK309" s="240">
        <f>ROUND(I309*H309,2)</f>
        <v>0</v>
      </c>
      <c r="BL309" s="17" t="s">
        <v>249</v>
      </c>
      <c r="BM309" s="239" t="s">
        <v>500</v>
      </c>
    </row>
    <row r="310" s="2" customFormat="1">
      <c r="A310" s="38"/>
      <c r="B310" s="39"/>
      <c r="C310" s="40"/>
      <c r="D310" s="241" t="s">
        <v>163</v>
      </c>
      <c r="E310" s="40"/>
      <c r="F310" s="242" t="s">
        <v>499</v>
      </c>
      <c r="G310" s="40"/>
      <c r="H310" s="40"/>
      <c r="I310" s="243"/>
      <c r="J310" s="40"/>
      <c r="K310" s="40"/>
      <c r="L310" s="44"/>
      <c r="M310" s="244"/>
      <c r="N310" s="24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163</v>
      </c>
      <c r="AU310" s="17" t="s">
        <v>84</v>
      </c>
    </row>
    <row r="311" s="2" customFormat="1">
      <c r="A311" s="38"/>
      <c r="B311" s="39"/>
      <c r="C311" s="40"/>
      <c r="D311" s="241" t="s">
        <v>236</v>
      </c>
      <c r="E311" s="40"/>
      <c r="F311" s="289" t="s">
        <v>501</v>
      </c>
      <c r="G311" s="40"/>
      <c r="H311" s="40"/>
      <c r="I311" s="243"/>
      <c r="J311" s="40"/>
      <c r="K311" s="40"/>
      <c r="L311" s="44"/>
      <c r="M311" s="244"/>
      <c r="N311" s="24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236</v>
      </c>
      <c r="AU311" s="17" t="s">
        <v>84</v>
      </c>
    </row>
    <row r="312" s="2" customFormat="1" ht="24.15" customHeight="1">
      <c r="A312" s="38"/>
      <c r="B312" s="39"/>
      <c r="C312" s="227" t="s">
        <v>502</v>
      </c>
      <c r="D312" s="227" t="s">
        <v>157</v>
      </c>
      <c r="E312" s="228" t="s">
        <v>503</v>
      </c>
      <c r="F312" s="229" t="s">
        <v>504</v>
      </c>
      <c r="G312" s="230" t="s">
        <v>179</v>
      </c>
      <c r="H312" s="231">
        <v>6.8369999999999997</v>
      </c>
      <c r="I312" s="232"/>
      <c r="J312" s="233">
        <f>ROUND(I312*H312,2)</f>
        <v>0</v>
      </c>
      <c r="K312" s="234"/>
      <c r="L312" s="44"/>
      <c r="M312" s="235" t="s">
        <v>1</v>
      </c>
      <c r="N312" s="236" t="s">
        <v>39</v>
      </c>
      <c r="O312" s="91"/>
      <c r="P312" s="237">
        <f>O312*H312</f>
        <v>0</v>
      </c>
      <c r="Q312" s="237">
        <v>0</v>
      </c>
      <c r="R312" s="237">
        <f>Q312*H312</f>
        <v>0</v>
      </c>
      <c r="S312" s="237">
        <v>0</v>
      </c>
      <c r="T312" s="23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9" t="s">
        <v>249</v>
      </c>
      <c r="AT312" s="239" t="s">
        <v>157</v>
      </c>
      <c r="AU312" s="239" t="s">
        <v>84</v>
      </c>
      <c r="AY312" s="17" t="s">
        <v>154</v>
      </c>
      <c r="BE312" s="240">
        <f>IF(N312="základní",J312,0)</f>
        <v>0</v>
      </c>
      <c r="BF312" s="240">
        <f>IF(N312="snížená",J312,0)</f>
        <v>0</v>
      </c>
      <c r="BG312" s="240">
        <f>IF(N312="zákl. přenesená",J312,0)</f>
        <v>0</v>
      </c>
      <c r="BH312" s="240">
        <f>IF(N312="sníž. přenesená",J312,0)</f>
        <v>0</v>
      </c>
      <c r="BI312" s="240">
        <f>IF(N312="nulová",J312,0)</f>
        <v>0</v>
      </c>
      <c r="BJ312" s="17" t="s">
        <v>82</v>
      </c>
      <c r="BK312" s="240">
        <f>ROUND(I312*H312,2)</f>
        <v>0</v>
      </c>
      <c r="BL312" s="17" t="s">
        <v>249</v>
      </c>
      <c r="BM312" s="239" t="s">
        <v>505</v>
      </c>
    </row>
    <row r="313" s="2" customFormat="1">
      <c r="A313" s="38"/>
      <c r="B313" s="39"/>
      <c r="C313" s="40"/>
      <c r="D313" s="241" t="s">
        <v>163</v>
      </c>
      <c r="E313" s="40"/>
      <c r="F313" s="242" t="s">
        <v>506</v>
      </c>
      <c r="G313" s="40"/>
      <c r="H313" s="40"/>
      <c r="I313" s="243"/>
      <c r="J313" s="40"/>
      <c r="K313" s="40"/>
      <c r="L313" s="44"/>
      <c r="M313" s="244"/>
      <c r="N313" s="24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163</v>
      </c>
      <c r="AU313" s="17" t="s">
        <v>84</v>
      </c>
    </row>
    <row r="314" s="2" customFormat="1" ht="24.15" customHeight="1">
      <c r="A314" s="38"/>
      <c r="B314" s="39"/>
      <c r="C314" s="227" t="s">
        <v>507</v>
      </c>
      <c r="D314" s="227" t="s">
        <v>157</v>
      </c>
      <c r="E314" s="228" t="s">
        <v>508</v>
      </c>
      <c r="F314" s="229" t="s">
        <v>509</v>
      </c>
      <c r="G314" s="230" t="s">
        <v>179</v>
      </c>
      <c r="H314" s="231">
        <v>6.8369999999999997</v>
      </c>
      <c r="I314" s="232"/>
      <c r="J314" s="233">
        <f>ROUND(I314*H314,2)</f>
        <v>0</v>
      </c>
      <c r="K314" s="234"/>
      <c r="L314" s="44"/>
      <c r="M314" s="235" t="s">
        <v>1</v>
      </c>
      <c r="N314" s="236" t="s">
        <v>39</v>
      </c>
      <c r="O314" s="91"/>
      <c r="P314" s="237">
        <f>O314*H314</f>
        <v>0</v>
      </c>
      <c r="Q314" s="237">
        <v>0</v>
      </c>
      <c r="R314" s="237">
        <f>Q314*H314</f>
        <v>0</v>
      </c>
      <c r="S314" s="237">
        <v>0</v>
      </c>
      <c r="T314" s="23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9" t="s">
        <v>249</v>
      </c>
      <c r="AT314" s="239" t="s">
        <v>157</v>
      </c>
      <c r="AU314" s="239" t="s">
        <v>84</v>
      </c>
      <c r="AY314" s="17" t="s">
        <v>154</v>
      </c>
      <c r="BE314" s="240">
        <f>IF(N314="základní",J314,0)</f>
        <v>0</v>
      </c>
      <c r="BF314" s="240">
        <f>IF(N314="snížená",J314,0)</f>
        <v>0</v>
      </c>
      <c r="BG314" s="240">
        <f>IF(N314="zákl. přenesená",J314,0)</f>
        <v>0</v>
      </c>
      <c r="BH314" s="240">
        <f>IF(N314="sníž. přenesená",J314,0)</f>
        <v>0</v>
      </c>
      <c r="BI314" s="240">
        <f>IF(N314="nulová",J314,0)</f>
        <v>0</v>
      </c>
      <c r="BJ314" s="17" t="s">
        <v>82</v>
      </c>
      <c r="BK314" s="240">
        <f>ROUND(I314*H314,2)</f>
        <v>0</v>
      </c>
      <c r="BL314" s="17" t="s">
        <v>249</v>
      </c>
      <c r="BM314" s="239" t="s">
        <v>510</v>
      </c>
    </row>
    <row r="315" s="2" customFormat="1">
      <c r="A315" s="38"/>
      <c r="B315" s="39"/>
      <c r="C315" s="40"/>
      <c r="D315" s="241" t="s">
        <v>163</v>
      </c>
      <c r="E315" s="40"/>
      <c r="F315" s="242" t="s">
        <v>511</v>
      </c>
      <c r="G315" s="40"/>
      <c r="H315" s="40"/>
      <c r="I315" s="243"/>
      <c r="J315" s="40"/>
      <c r="K315" s="40"/>
      <c r="L315" s="44"/>
      <c r="M315" s="244"/>
      <c r="N315" s="24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163</v>
      </c>
      <c r="AU315" s="17" t="s">
        <v>84</v>
      </c>
    </row>
    <row r="316" s="12" customFormat="1" ht="22.8" customHeight="1">
      <c r="A316" s="12"/>
      <c r="B316" s="211"/>
      <c r="C316" s="212"/>
      <c r="D316" s="213" t="s">
        <v>73</v>
      </c>
      <c r="E316" s="225" t="s">
        <v>512</v>
      </c>
      <c r="F316" s="225" t="s">
        <v>513</v>
      </c>
      <c r="G316" s="212"/>
      <c r="H316" s="212"/>
      <c r="I316" s="215"/>
      <c r="J316" s="226">
        <f>BK316</f>
        <v>0</v>
      </c>
      <c r="K316" s="212"/>
      <c r="L316" s="217"/>
      <c r="M316" s="218"/>
      <c r="N316" s="219"/>
      <c r="O316" s="219"/>
      <c r="P316" s="220">
        <f>SUM(P317:P387)</f>
        <v>0</v>
      </c>
      <c r="Q316" s="219"/>
      <c r="R316" s="220">
        <f>SUM(R317:R387)</f>
        <v>1.526429</v>
      </c>
      <c r="S316" s="219"/>
      <c r="T316" s="221">
        <f>SUM(T317:T387)</f>
        <v>0.13549320000000001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2" t="s">
        <v>84</v>
      </c>
      <c r="AT316" s="223" t="s">
        <v>73</v>
      </c>
      <c r="AU316" s="223" t="s">
        <v>82</v>
      </c>
      <c r="AY316" s="222" t="s">
        <v>154</v>
      </c>
      <c r="BK316" s="224">
        <f>SUM(BK317:BK387)</f>
        <v>0</v>
      </c>
    </row>
    <row r="317" s="2" customFormat="1" ht="16.5" customHeight="1">
      <c r="A317" s="38"/>
      <c r="B317" s="39"/>
      <c r="C317" s="227" t="s">
        <v>514</v>
      </c>
      <c r="D317" s="227" t="s">
        <v>157</v>
      </c>
      <c r="E317" s="228" t="s">
        <v>515</v>
      </c>
      <c r="F317" s="229" t="s">
        <v>516</v>
      </c>
      <c r="G317" s="230" t="s">
        <v>189</v>
      </c>
      <c r="H317" s="231">
        <v>12.34</v>
      </c>
      <c r="I317" s="232"/>
      <c r="J317" s="233">
        <f>ROUND(I317*H317,2)</f>
        <v>0</v>
      </c>
      <c r="K317" s="234"/>
      <c r="L317" s="44"/>
      <c r="M317" s="235" t="s">
        <v>1</v>
      </c>
      <c r="N317" s="236" t="s">
        <v>39</v>
      </c>
      <c r="O317" s="91"/>
      <c r="P317" s="237">
        <f>O317*H317</f>
        <v>0</v>
      </c>
      <c r="Q317" s="237">
        <v>0</v>
      </c>
      <c r="R317" s="237">
        <f>Q317*H317</f>
        <v>0</v>
      </c>
      <c r="S317" s="237">
        <v>0.01098</v>
      </c>
      <c r="T317" s="238">
        <f>S317*H317</f>
        <v>0.13549320000000001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9" t="s">
        <v>249</v>
      </c>
      <c r="AT317" s="239" t="s">
        <v>157</v>
      </c>
      <c r="AU317" s="239" t="s">
        <v>84</v>
      </c>
      <c r="AY317" s="17" t="s">
        <v>154</v>
      </c>
      <c r="BE317" s="240">
        <f>IF(N317="základní",J317,0)</f>
        <v>0</v>
      </c>
      <c r="BF317" s="240">
        <f>IF(N317="snížená",J317,0)</f>
        <v>0</v>
      </c>
      <c r="BG317" s="240">
        <f>IF(N317="zákl. přenesená",J317,0)</f>
        <v>0</v>
      </c>
      <c r="BH317" s="240">
        <f>IF(N317="sníž. přenesená",J317,0)</f>
        <v>0</v>
      </c>
      <c r="BI317" s="240">
        <f>IF(N317="nulová",J317,0)</f>
        <v>0</v>
      </c>
      <c r="BJ317" s="17" t="s">
        <v>82</v>
      </c>
      <c r="BK317" s="240">
        <f>ROUND(I317*H317,2)</f>
        <v>0</v>
      </c>
      <c r="BL317" s="17" t="s">
        <v>249</v>
      </c>
      <c r="BM317" s="239" t="s">
        <v>517</v>
      </c>
    </row>
    <row r="318" s="2" customFormat="1">
      <c r="A318" s="38"/>
      <c r="B318" s="39"/>
      <c r="C318" s="40"/>
      <c r="D318" s="241" t="s">
        <v>163</v>
      </c>
      <c r="E318" s="40"/>
      <c r="F318" s="242" t="s">
        <v>518</v>
      </c>
      <c r="G318" s="40"/>
      <c r="H318" s="40"/>
      <c r="I318" s="243"/>
      <c r="J318" s="40"/>
      <c r="K318" s="40"/>
      <c r="L318" s="44"/>
      <c r="M318" s="244"/>
      <c r="N318" s="24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163</v>
      </c>
      <c r="AU318" s="17" t="s">
        <v>84</v>
      </c>
    </row>
    <row r="319" s="2" customFormat="1">
      <c r="A319" s="38"/>
      <c r="B319" s="39"/>
      <c r="C319" s="40"/>
      <c r="D319" s="241" t="s">
        <v>236</v>
      </c>
      <c r="E319" s="40"/>
      <c r="F319" s="289" t="s">
        <v>519</v>
      </c>
      <c r="G319" s="40"/>
      <c r="H319" s="40"/>
      <c r="I319" s="243"/>
      <c r="J319" s="40"/>
      <c r="K319" s="40"/>
      <c r="L319" s="44"/>
      <c r="M319" s="244"/>
      <c r="N319" s="24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236</v>
      </c>
      <c r="AU319" s="17" t="s">
        <v>84</v>
      </c>
    </row>
    <row r="320" s="2" customFormat="1" ht="24.15" customHeight="1">
      <c r="A320" s="38"/>
      <c r="B320" s="39"/>
      <c r="C320" s="227" t="s">
        <v>520</v>
      </c>
      <c r="D320" s="227" t="s">
        <v>157</v>
      </c>
      <c r="E320" s="228" t="s">
        <v>521</v>
      </c>
      <c r="F320" s="229" t="s">
        <v>522</v>
      </c>
      <c r="G320" s="230" t="s">
        <v>189</v>
      </c>
      <c r="H320" s="231">
        <v>1.54</v>
      </c>
      <c r="I320" s="232"/>
      <c r="J320" s="233">
        <f>ROUND(I320*H320,2)</f>
        <v>0</v>
      </c>
      <c r="K320" s="234"/>
      <c r="L320" s="44"/>
      <c r="M320" s="235" t="s">
        <v>1</v>
      </c>
      <c r="N320" s="236" t="s">
        <v>39</v>
      </c>
      <c r="O320" s="91"/>
      <c r="P320" s="237">
        <f>O320*H320</f>
        <v>0</v>
      </c>
      <c r="Q320" s="237">
        <v>0.00025999999999999998</v>
      </c>
      <c r="R320" s="237">
        <f>Q320*H320</f>
        <v>0.00040039999999999997</v>
      </c>
      <c r="S320" s="237">
        <v>0</v>
      </c>
      <c r="T320" s="23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9" t="s">
        <v>249</v>
      </c>
      <c r="AT320" s="239" t="s">
        <v>157</v>
      </c>
      <c r="AU320" s="239" t="s">
        <v>84</v>
      </c>
      <c r="AY320" s="17" t="s">
        <v>154</v>
      </c>
      <c r="BE320" s="240">
        <f>IF(N320="základní",J320,0)</f>
        <v>0</v>
      </c>
      <c r="BF320" s="240">
        <f>IF(N320="snížená",J320,0)</f>
        <v>0</v>
      </c>
      <c r="BG320" s="240">
        <f>IF(N320="zákl. přenesená",J320,0)</f>
        <v>0</v>
      </c>
      <c r="BH320" s="240">
        <f>IF(N320="sníž. přenesená",J320,0)</f>
        <v>0</v>
      </c>
      <c r="BI320" s="240">
        <f>IF(N320="nulová",J320,0)</f>
        <v>0</v>
      </c>
      <c r="BJ320" s="17" t="s">
        <v>82</v>
      </c>
      <c r="BK320" s="240">
        <f>ROUND(I320*H320,2)</f>
        <v>0</v>
      </c>
      <c r="BL320" s="17" t="s">
        <v>249</v>
      </c>
      <c r="BM320" s="239" t="s">
        <v>523</v>
      </c>
    </row>
    <row r="321" s="2" customFormat="1">
      <c r="A321" s="38"/>
      <c r="B321" s="39"/>
      <c r="C321" s="40"/>
      <c r="D321" s="241" t="s">
        <v>163</v>
      </c>
      <c r="E321" s="40"/>
      <c r="F321" s="242" t="s">
        <v>524</v>
      </c>
      <c r="G321" s="40"/>
      <c r="H321" s="40"/>
      <c r="I321" s="243"/>
      <c r="J321" s="40"/>
      <c r="K321" s="40"/>
      <c r="L321" s="44"/>
      <c r="M321" s="244"/>
      <c r="N321" s="24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163</v>
      </c>
      <c r="AU321" s="17" t="s">
        <v>84</v>
      </c>
    </row>
    <row r="322" s="13" customFormat="1">
      <c r="A322" s="13"/>
      <c r="B322" s="246"/>
      <c r="C322" s="247"/>
      <c r="D322" s="241" t="s">
        <v>165</v>
      </c>
      <c r="E322" s="248" t="s">
        <v>1</v>
      </c>
      <c r="F322" s="249" t="s">
        <v>525</v>
      </c>
      <c r="G322" s="247"/>
      <c r="H322" s="250">
        <v>1.54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6" t="s">
        <v>165</v>
      </c>
      <c r="AU322" s="256" t="s">
        <v>84</v>
      </c>
      <c r="AV322" s="13" t="s">
        <v>84</v>
      </c>
      <c r="AW322" s="13" t="s">
        <v>30</v>
      </c>
      <c r="AX322" s="13" t="s">
        <v>82</v>
      </c>
      <c r="AY322" s="256" t="s">
        <v>154</v>
      </c>
    </row>
    <row r="323" s="2" customFormat="1" ht="24.15" customHeight="1">
      <c r="A323" s="38"/>
      <c r="B323" s="39"/>
      <c r="C323" s="278" t="s">
        <v>526</v>
      </c>
      <c r="D323" s="278" t="s">
        <v>232</v>
      </c>
      <c r="E323" s="279" t="s">
        <v>527</v>
      </c>
      <c r="F323" s="280" t="s">
        <v>528</v>
      </c>
      <c r="G323" s="281" t="s">
        <v>189</v>
      </c>
      <c r="H323" s="282">
        <v>1.54</v>
      </c>
      <c r="I323" s="283"/>
      <c r="J323" s="284">
        <f>ROUND(I323*H323,2)</f>
        <v>0</v>
      </c>
      <c r="K323" s="285"/>
      <c r="L323" s="286"/>
      <c r="M323" s="287" t="s">
        <v>1</v>
      </c>
      <c r="N323" s="288" t="s">
        <v>39</v>
      </c>
      <c r="O323" s="91"/>
      <c r="P323" s="237">
        <f>O323*H323</f>
        <v>0</v>
      </c>
      <c r="Q323" s="237">
        <v>0.02639</v>
      </c>
      <c r="R323" s="237">
        <f>Q323*H323</f>
        <v>0.040640599999999999</v>
      </c>
      <c r="S323" s="237">
        <v>0</v>
      </c>
      <c r="T323" s="23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9" t="s">
        <v>349</v>
      </c>
      <c r="AT323" s="239" t="s">
        <v>232</v>
      </c>
      <c r="AU323" s="239" t="s">
        <v>84</v>
      </c>
      <c r="AY323" s="17" t="s">
        <v>154</v>
      </c>
      <c r="BE323" s="240">
        <f>IF(N323="základní",J323,0)</f>
        <v>0</v>
      </c>
      <c r="BF323" s="240">
        <f>IF(N323="snížená",J323,0)</f>
        <v>0</v>
      </c>
      <c r="BG323" s="240">
        <f>IF(N323="zákl. přenesená",J323,0)</f>
        <v>0</v>
      </c>
      <c r="BH323" s="240">
        <f>IF(N323="sníž. přenesená",J323,0)</f>
        <v>0</v>
      </c>
      <c r="BI323" s="240">
        <f>IF(N323="nulová",J323,0)</f>
        <v>0</v>
      </c>
      <c r="BJ323" s="17" t="s">
        <v>82</v>
      </c>
      <c r="BK323" s="240">
        <f>ROUND(I323*H323,2)</f>
        <v>0</v>
      </c>
      <c r="BL323" s="17" t="s">
        <v>249</v>
      </c>
      <c r="BM323" s="239" t="s">
        <v>529</v>
      </c>
    </row>
    <row r="324" s="2" customFormat="1">
      <c r="A324" s="38"/>
      <c r="B324" s="39"/>
      <c r="C324" s="40"/>
      <c r="D324" s="241" t="s">
        <v>163</v>
      </c>
      <c r="E324" s="40"/>
      <c r="F324" s="242" t="s">
        <v>528</v>
      </c>
      <c r="G324" s="40"/>
      <c r="H324" s="40"/>
      <c r="I324" s="243"/>
      <c r="J324" s="40"/>
      <c r="K324" s="40"/>
      <c r="L324" s="44"/>
      <c r="M324" s="244"/>
      <c r="N324" s="24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163</v>
      </c>
      <c r="AU324" s="17" t="s">
        <v>84</v>
      </c>
    </row>
    <row r="325" s="2" customFormat="1">
      <c r="A325" s="38"/>
      <c r="B325" s="39"/>
      <c r="C325" s="40"/>
      <c r="D325" s="241" t="s">
        <v>236</v>
      </c>
      <c r="E325" s="40"/>
      <c r="F325" s="289" t="s">
        <v>530</v>
      </c>
      <c r="G325" s="40"/>
      <c r="H325" s="40"/>
      <c r="I325" s="243"/>
      <c r="J325" s="40"/>
      <c r="K325" s="40"/>
      <c r="L325" s="44"/>
      <c r="M325" s="244"/>
      <c r="N325" s="24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236</v>
      </c>
      <c r="AU325" s="17" t="s">
        <v>84</v>
      </c>
    </row>
    <row r="326" s="2" customFormat="1" ht="33" customHeight="1">
      <c r="A326" s="38"/>
      <c r="B326" s="39"/>
      <c r="C326" s="227" t="s">
        <v>531</v>
      </c>
      <c r="D326" s="227" t="s">
        <v>157</v>
      </c>
      <c r="E326" s="228" t="s">
        <v>532</v>
      </c>
      <c r="F326" s="229" t="s">
        <v>533</v>
      </c>
      <c r="G326" s="230" t="s">
        <v>189</v>
      </c>
      <c r="H326" s="231">
        <v>7.9199999999999999</v>
      </c>
      <c r="I326" s="232"/>
      <c r="J326" s="233">
        <f>ROUND(I326*H326,2)</f>
        <v>0</v>
      </c>
      <c r="K326" s="234"/>
      <c r="L326" s="44"/>
      <c r="M326" s="235" t="s">
        <v>1</v>
      </c>
      <c r="N326" s="236" t="s">
        <v>39</v>
      </c>
      <c r="O326" s="91"/>
      <c r="P326" s="237">
        <f>O326*H326</f>
        <v>0</v>
      </c>
      <c r="Q326" s="237">
        <v>0.00025999999999999998</v>
      </c>
      <c r="R326" s="237">
        <f>Q326*H326</f>
        <v>0.0020591999999999997</v>
      </c>
      <c r="S326" s="237">
        <v>0</v>
      </c>
      <c r="T326" s="23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9" t="s">
        <v>249</v>
      </c>
      <c r="AT326" s="239" t="s">
        <v>157</v>
      </c>
      <c r="AU326" s="239" t="s">
        <v>84</v>
      </c>
      <c r="AY326" s="17" t="s">
        <v>154</v>
      </c>
      <c r="BE326" s="240">
        <f>IF(N326="základní",J326,0)</f>
        <v>0</v>
      </c>
      <c r="BF326" s="240">
        <f>IF(N326="snížená",J326,0)</f>
        <v>0</v>
      </c>
      <c r="BG326" s="240">
        <f>IF(N326="zákl. přenesená",J326,0)</f>
        <v>0</v>
      </c>
      <c r="BH326" s="240">
        <f>IF(N326="sníž. přenesená",J326,0)</f>
        <v>0</v>
      </c>
      <c r="BI326" s="240">
        <f>IF(N326="nulová",J326,0)</f>
        <v>0</v>
      </c>
      <c r="BJ326" s="17" t="s">
        <v>82</v>
      </c>
      <c r="BK326" s="240">
        <f>ROUND(I326*H326,2)</f>
        <v>0</v>
      </c>
      <c r="BL326" s="17" t="s">
        <v>249</v>
      </c>
      <c r="BM326" s="239" t="s">
        <v>534</v>
      </c>
    </row>
    <row r="327" s="2" customFormat="1">
      <c r="A327" s="38"/>
      <c r="B327" s="39"/>
      <c r="C327" s="40"/>
      <c r="D327" s="241" t="s">
        <v>163</v>
      </c>
      <c r="E327" s="40"/>
      <c r="F327" s="242" t="s">
        <v>535</v>
      </c>
      <c r="G327" s="40"/>
      <c r="H327" s="40"/>
      <c r="I327" s="243"/>
      <c r="J327" s="40"/>
      <c r="K327" s="40"/>
      <c r="L327" s="44"/>
      <c r="M327" s="244"/>
      <c r="N327" s="24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163</v>
      </c>
      <c r="AU327" s="17" t="s">
        <v>84</v>
      </c>
    </row>
    <row r="328" s="13" customFormat="1">
      <c r="A328" s="13"/>
      <c r="B328" s="246"/>
      <c r="C328" s="247"/>
      <c r="D328" s="241" t="s">
        <v>165</v>
      </c>
      <c r="E328" s="248" t="s">
        <v>1</v>
      </c>
      <c r="F328" s="249" t="s">
        <v>536</v>
      </c>
      <c r="G328" s="247"/>
      <c r="H328" s="250">
        <v>7.9199999999999999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165</v>
      </c>
      <c r="AU328" s="256" t="s">
        <v>84</v>
      </c>
      <c r="AV328" s="13" t="s">
        <v>84</v>
      </c>
      <c r="AW328" s="13" t="s">
        <v>30</v>
      </c>
      <c r="AX328" s="13" t="s">
        <v>82</v>
      </c>
      <c r="AY328" s="256" t="s">
        <v>154</v>
      </c>
    </row>
    <row r="329" s="2" customFormat="1" ht="24.15" customHeight="1">
      <c r="A329" s="38"/>
      <c r="B329" s="39"/>
      <c r="C329" s="278" t="s">
        <v>537</v>
      </c>
      <c r="D329" s="278" t="s">
        <v>232</v>
      </c>
      <c r="E329" s="279" t="s">
        <v>527</v>
      </c>
      <c r="F329" s="280" t="s">
        <v>528</v>
      </c>
      <c r="G329" s="281" t="s">
        <v>189</v>
      </c>
      <c r="H329" s="282">
        <v>7.9199999999999999</v>
      </c>
      <c r="I329" s="283"/>
      <c r="J329" s="284">
        <f>ROUND(I329*H329,2)</f>
        <v>0</v>
      </c>
      <c r="K329" s="285"/>
      <c r="L329" s="286"/>
      <c r="M329" s="287" t="s">
        <v>1</v>
      </c>
      <c r="N329" s="288" t="s">
        <v>39</v>
      </c>
      <c r="O329" s="91"/>
      <c r="P329" s="237">
        <f>O329*H329</f>
        <v>0</v>
      </c>
      <c r="Q329" s="237">
        <v>0.02639</v>
      </c>
      <c r="R329" s="237">
        <f>Q329*H329</f>
        <v>0.2090088</v>
      </c>
      <c r="S329" s="237">
        <v>0</v>
      </c>
      <c r="T329" s="23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9" t="s">
        <v>349</v>
      </c>
      <c r="AT329" s="239" t="s">
        <v>232</v>
      </c>
      <c r="AU329" s="239" t="s">
        <v>84</v>
      </c>
      <c r="AY329" s="17" t="s">
        <v>154</v>
      </c>
      <c r="BE329" s="240">
        <f>IF(N329="základní",J329,0)</f>
        <v>0</v>
      </c>
      <c r="BF329" s="240">
        <f>IF(N329="snížená",J329,0)</f>
        <v>0</v>
      </c>
      <c r="BG329" s="240">
        <f>IF(N329="zákl. přenesená",J329,0)</f>
        <v>0</v>
      </c>
      <c r="BH329" s="240">
        <f>IF(N329="sníž. přenesená",J329,0)</f>
        <v>0</v>
      </c>
      <c r="BI329" s="240">
        <f>IF(N329="nulová",J329,0)</f>
        <v>0</v>
      </c>
      <c r="BJ329" s="17" t="s">
        <v>82</v>
      </c>
      <c r="BK329" s="240">
        <f>ROUND(I329*H329,2)</f>
        <v>0</v>
      </c>
      <c r="BL329" s="17" t="s">
        <v>249</v>
      </c>
      <c r="BM329" s="239" t="s">
        <v>538</v>
      </c>
    </row>
    <row r="330" s="2" customFormat="1">
      <c r="A330" s="38"/>
      <c r="B330" s="39"/>
      <c r="C330" s="40"/>
      <c r="D330" s="241" t="s">
        <v>163</v>
      </c>
      <c r="E330" s="40"/>
      <c r="F330" s="242" t="s">
        <v>528</v>
      </c>
      <c r="G330" s="40"/>
      <c r="H330" s="40"/>
      <c r="I330" s="243"/>
      <c r="J330" s="40"/>
      <c r="K330" s="40"/>
      <c r="L330" s="44"/>
      <c r="M330" s="244"/>
      <c r="N330" s="24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163</v>
      </c>
      <c r="AU330" s="17" t="s">
        <v>84</v>
      </c>
    </row>
    <row r="331" s="2" customFormat="1">
      <c r="A331" s="38"/>
      <c r="B331" s="39"/>
      <c r="C331" s="40"/>
      <c r="D331" s="241" t="s">
        <v>236</v>
      </c>
      <c r="E331" s="40"/>
      <c r="F331" s="289" t="s">
        <v>539</v>
      </c>
      <c r="G331" s="40"/>
      <c r="H331" s="40"/>
      <c r="I331" s="243"/>
      <c r="J331" s="40"/>
      <c r="K331" s="40"/>
      <c r="L331" s="44"/>
      <c r="M331" s="244"/>
      <c r="N331" s="24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236</v>
      </c>
      <c r="AU331" s="17" t="s">
        <v>84</v>
      </c>
    </row>
    <row r="332" s="2" customFormat="1" ht="24.15" customHeight="1">
      <c r="A332" s="38"/>
      <c r="B332" s="39"/>
      <c r="C332" s="227" t="s">
        <v>540</v>
      </c>
      <c r="D332" s="227" t="s">
        <v>157</v>
      </c>
      <c r="E332" s="228" t="s">
        <v>541</v>
      </c>
      <c r="F332" s="229" t="s">
        <v>542</v>
      </c>
      <c r="G332" s="230" t="s">
        <v>228</v>
      </c>
      <c r="H332" s="231">
        <v>2</v>
      </c>
      <c r="I332" s="232"/>
      <c r="J332" s="233">
        <f>ROUND(I332*H332,2)</f>
        <v>0</v>
      </c>
      <c r="K332" s="234"/>
      <c r="L332" s="44"/>
      <c r="M332" s="235" t="s">
        <v>1</v>
      </c>
      <c r="N332" s="236" t="s">
        <v>39</v>
      </c>
      <c r="O332" s="91"/>
      <c r="P332" s="237">
        <f>O332*H332</f>
        <v>0</v>
      </c>
      <c r="Q332" s="237">
        <v>0.00027</v>
      </c>
      <c r="R332" s="237">
        <f>Q332*H332</f>
        <v>0.00054000000000000001</v>
      </c>
      <c r="S332" s="237">
        <v>0</v>
      </c>
      <c r="T332" s="23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9" t="s">
        <v>249</v>
      </c>
      <c r="AT332" s="239" t="s">
        <v>157</v>
      </c>
      <c r="AU332" s="239" t="s">
        <v>84</v>
      </c>
      <c r="AY332" s="17" t="s">
        <v>154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7" t="s">
        <v>82</v>
      </c>
      <c r="BK332" s="240">
        <f>ROUND(I332*H332,2)</f>
        <v>0</v>
      </c>
      <c r="BL332" s="17" t="s">
        <v>249</v>
      </c>
      <c r="BM332" s="239" t="s">
        <v>543</v>
      </c>
    </row>
    <row r="333" s="2" customFormat="1">
      <c r="A333" s="38"/>
      <c r="B333" s="39"/>
      <c r="C333" s="40"/>
      <c r="D333" s="241" t="s">
        <v>163</v>
      </c>
      <c r="E333" s="40"/>
      <c r="F333" s="242" t="s">
        <v>544</v>
      </c>
      <c r="G333" s="40"/>
      <c r="H333" s="40"/>
      <c r="I333" s="243"/>
      <c r="J333" s="40"/>
      <c r="K333" s="40"/>
      <c r="L333" s="44"/>
      <c r="M333" s="244"/>
      <c r="N333" s="24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163</v>
      </c>
      <c r="AU333" s="17" t="s">
        <v>84</v>
      </c>
    </row>
    <row r="334" s="2" customFormat="1" ht="24.15" customHeight="1">
      <c r="A334" s="38"/>
      <c r="B334" s="39"/>
      <c r="C334" s="278" t="s">
        <v>545</v>
      </c>
      <c r="D334" s="278" t="s">
        <v>232</v>
      </c>
      <c r="E334" s="279" t="s">
        <v>546</v>
      </c>
      <c r="F334" s="280" t="s">
        <v>547</v>
      </c>
      <c r="G334" s="281" t="s">
        <v>189</v>
      </c>
      <c r="H334" s="282">
        <v>6</v>
      </c>
      <c r="I334" s="283"/>
      <c r="J334" s="284">
        <f>ROUND(I334*H334,2)</f>
        <v>0</v>
      </c>
      <c r="K334" s="285"/>
      <c r="L334" s="286"/>
      <c r="M334" s="287" t="s">
        <v>1</v>
      </c>
      <c r="N334" s="288" t="s">
        <v>39</v>
      </c>
      <c r="O334" s="91"/>
      <c r="P334" s="237">
        <f>O334*H334</f>
        <v>0</v>
      </c>
      <c r="Q334" s="237">
        <v>0.030089999999999999</v>
      </c>
      <c r="R334" s="237">
        <f>Q334*H334</f>
        <v>0.18053999999999998</v>
      </c>
      <c r="S334" s="237">
        <v>0</v>
      </c>
      <c r="T334" s="23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9" t="s">
        <v>349</v>
      </c>
      <c r="AT334" s="239" t="s">
        <v>232</v>
      </c>
      <c r="AU334" s="239" t="s">
        <v>84</v>
      </c>
      <c r="AY334" s="17" t="s">
        <v>154</v>
      </c>
      <c r="BE334" s="240">
        <f>IF(N334="základní",J334,0)</f>
        <v>0</v>
      </c>
      <c r="BF334" s="240">
        <f>IF(N334="snížená",J334,0)</f>
        <v>0</v>
      </c>
      <c r="BG334" s="240">
        <f>IF(N334="zákl. přenesená",J334,0)</f>
        <v>0</v>
      </c>
      <c r="BH334" s="240">
        <f>IF(N334="sníž. přenesená",J334,0)</f>
        <v>0</v>
      </c>
      <c r="BI334" s="240">
        <f>IF(N334="nulová",J334,0)</f>
        <v>0</v>
      </c>
      <c r="BJ334" s="17" t="s">
        <v>82</v>
      </c>
      <c r="BK334" s="240">
        <f>ROUND(I334*H334,2)</f>
        <v>0</v>
      </c>
      <c r="BL334" s="17" t="s">
        <v>249</v>
      </c>
      <c r="BM334" s="239" t="s">
        <v>548</v>
      </c>
    </row>
    <row r="335" s="2" customFormat="1">
      <c r="A335" s="38"/>
      <c r="B335" s="39"/>
      <c r="C335" s="40"/>
      <c r="D335" s="241" t="s">
        <v>163</v>
      </c>
      <c r="E335" s="40"/>
      <c r="F335" s="242" t="s">
        <v>547</v>
      </c>
      <c r="G335" s="40"/>
      <c r="H335" s="40"/>
      <c r="I335" s="243"/>
      <c r="J335" s="40"/>
      <c r="K335" s="40"/>
      <c r="L335" s="44"/>
      <c r="M335" s="244"/>
      <c r="N335" s="24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163</v>
      </c>
      <c r="AU335" s="17" t="s">
        <v>84</v>
      </c>
    </row>
    <row r="336" s="2" customFormat="1">
      <c r="A336" s="38"/>
      <c r="B336" s="39"/>
      <c r="C336" s="40"/>
      <c r="D336" s="241" t="s">
        <v>236</v>
      </c>
      <c r="E336" s="40"/>
      <c r="F336" s="289" t="s">
        <v>549</v>
      </c>
      <c r="G336" s="40"/>
      <c r="H336" s="40"/>
      <c r="I336" s="243"/>
      <c r="J336" s="40"/>
      <c r="K336" s="40"/>
      <c r="L336" s="44"/>
      <c r="M336" s="244"/>
      <c r="N336" s="24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236</v>
      </c>
      <c r="AU336" s="17" t="s">
        <v>84</v>
      </c>
    </row>
    <row r="337" s="13" customFormat="1">
      <c r="A337" s="13"/>
      <c r="B337" s="246"/>
      <c r="C337" s="247"/>
      <c r="D337" s="241" t="s">
        <v>165</v>
      </c>
      <c r="E337" s="248" t="s">
        <v>1</v>
      </c>
      <c r="F337" s="249" t="s">
        <v>308</v>
      </c>
      <c r="G337" s="247"/>
      <c r="H337" s="250">
        <v>6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6" t="s">
        <v>165</v>
      </c>
      <c r="AU337" s="256" t="s">
        <v>84</v>
      </c>
      <c r="AV337" s="13" t="s">
        <v>84</v>
      </c>
      <c r="AW337" s="13" t="s">
        <v>30</v>
      </c>
      <c r="AX337" s="13" t="s">
        <v>82</v>
      </c>
      <c r="AY337" s="256" t="s">
        <v>154</v>
      </c>
    </row>
    <row r="338" s="2" customFormat="1" ht="24.15" customHeight="1">
      <c r="A338" s="38"/>
      <c r="B338" s="39"/>
      <c r="C338" s="227" t="s">
        <v>550</v>
      </c>
      <c r="D338" s="227" t="s">
        <v>157</v>
      </c>
      <c r="E338" s="228" t="s">
        <v>551</v>
      </c>
      <c r="F338" s="229" t="s">
        <v>552</v>
      </c>
      <c r="G338" s="230" t="s">
        <v>228</v>
      </c>
      <c r="H338" s="231">
        <v>1</v>
      </c>
      <c r="I338" s="232"/>
      <c r="J338" s="233">
        <f>ROUND(I338*H338,2)</f>
        <v>0</v>
      </c>
      <c r="K338" s="234"/>
      <c r="L338" s="44"/>
      <c r="M338" s="235" t="s">
        <v>1</v>
      </c>
      <c r="N338" s="236" t="s">
        <v>39</v>
      </c>
      <c r="O338" s="91"/>
      <c r="P338" s="237">
        <f>O338*H338</f>
        <v>0</v>
      </c>
      <c r="Q338" s="237">
        <v>0</v>
      </c>
      <c r="R338" s="237">
        <f>Q338*H338</f>
        <v>0</v>
      </c>
      <c r="S338" s="237">
        <v>0</v>
      </c>
      <c r="T338" s="23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9" t="s">
        <v>249</v>
      </c>
      <c r="AT338" s="239" t="s">
        <v>157</v>
      </c>
      <c r="AU338" s="239" t="s">
        <v>84</v>
      </c>
      <c r="AY338" s="17" t="s">
        <v>154</v>
      </c>
      <c r="BE338" s="240">
        <f>IF(N338="základní",J338,0)</f>
        <v>0</v>
      </c>
      <c r="BF338" s="240">
        <f>IF(N338="snížená",J338,0)</f>
        <v>0</v>
      </c>
      <c r="BG338" s="240">
        <f>IF(N338="zákl. přenesená",J338,0)</f>
        <v>0</v>
      </c>
      <c r="BH338" s="240">
        <f>IF(N338="sníž. přenesená",J338,0)</f>
        <v>0</v>
      </c>
      <c r="BI338" s="240">
        <f>IF(N338="nulová",J338,0)</f>
        <v>0</v>
      </c>
      <c r="BJ338" s="17" t="s">
        <v>82</v>
      </c>
      <c r="BK338" s="240">
        <f>ROUND(I338*H338,2)</f>
        <v>0</v>
      </c>
      <c r="BL338" s="17" t="s">
        <v>249</v>
      </c>
      <c r="BM338" s="239" t="s">
        <v>553</v>
      </c>
    </row>
    <row r="339" s="2" customFormat="1">
      <c r="A339" s="38"/>
      <c r="B339" s="39"/>
      <c r="C339" s="40"/>
      <c r="D339" s="241" t="s">
        <v>163</v>
      </c>
      <c r="E339" s="40"/>
      <c r="F339" s="242" t="s">
        <v>554</v>
      </c>
      <c r="G339" s="40"/>
      <c r="H339" s="40"/>
      <c r="I339" s="243"/>
      <c r="J339" s="40"/>
      <c r="K339" s="40"/>
      <c r="L339" s="44"/>
      <c r="M339" s="244"/>
      <c r="N339" s="24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163</v>
      </c>
      <c r="AU339" s="17" t="s">
        <v>84</v>
      </c>
    </row>
    <row r="340" s="2" customFormat="1" ht="24.15" customHeight="1">
      <c r="A340" s="38"/>
      <c r="B340" s="39"/>
      <c r="C340" s="278" t="s">
        <v>555</v>
      </c>
      <c r="D340" s="278" t="s">
        <v>232</v>
      </c>
      <c r="E340" s="279" t="s">
        <v>556</v>
      </c>
      <c r="F340" s="280" t="s">
        <v>557</v>
      </c>
      <c r="G340" s="281" t="s">
        <v>228</v>
      </c>
      <c r="H340" s="282">
        <v>1</v>
      </c>
      <c r="I340" s="283"/>
      <c r="J340" s="284">
        <f>ROUND(I340*H340,2)</f>
        <v>0</v>
      </c>
      <c r="K340" s="285"/>
      <c r="L340" s="286"/>
      <c r="M340" s="287" t="s">
        <v>1</v>
      </c>
      <c r="N340" s="288" t="s">
        <v>39</v>
      </c>
      <c r="O340" s="91"/>
      <c r="P340" s="237">
        <f>O340*H340</f>
        <v>0</v>
      </c>
      <c r="Q340" s="237">
        <v>0.02</v>
      </c>
      <c r="R340" s="237">
        <f>Q340*H340</f>
        <v>0.02</v>
      </c>
      <c r="S340" s="237">
        <v>0</v>
      </c>
      <c r="T340" s="23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9" t="s">
        <v>349</v>
      </c>
      <c r="AT340" s="239" t="s">
        <v>232</v>
      </c>
      <c r="AU340" s="239" t="s">
        <v>84</v>
      </c>
      <c r="AY340" s="17" t="s">
        <v>154</v>
      </c>
      <c r="BE340" s="240">
        <f>IF(N340="základní",J340,0)</f>
        <v>0</v>
      </c>
      <c r="BF340" s="240">
        <f>IF(N340="snížená",J340,0)</f>
        <v>0</v>
      </c>
      <c r="BG340" s="240">
        <f>IF(N340="zákl. přenesená",J340,0)</f>
        <v>0</v>
      </c>
      <c r="BH340" s="240">
        <f>IF(N340="sníž. přenesená",J340,0)</f>
        <v>0</v>
      </c>
      <c r="BI340" s="240">
        <f>IF(N340="nulová",J340,0)</f>
        <v>0</v>
      </c>
      <c r="BJ340" s="17" t="s">
        <v>82</v>
      </c>
      <c r="BK340" s="240">
        <f>ROUND(I340*H340,2)</f>
        <v>0</v>
      </c>
      <c r="BL340" s="17" t="s">
        <v>249</v>
      </c>
      <c r="BM340" s="239" t="s">
        <v>558</v>
      </c>
    </row>
    <row r="341" s="2" customFormat="1">
      <c r="A341" s="38"/>
      <c r="B341" s="39"/>
      <c r="C341" s="40"/>
      <c r="D341" s="241" t="s">
        <v>163</v>
      </c>
      <c r="E341" s="40"/>
      <c r="F341" s="242" t="s">
        <v>557</v>
      </c>
      <c r="G341" s="40"/>
      <c r="H341" s="40"/>
      <c r="I341" s="243"/>
      <c r="J341" s="40"/>
      <c r="K341" s="40"/>
      <c r="L341" s="44"/>
      <c r="M341" s="244"/>
      <c r="N341" s="24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163</v>
      </c>
      <c r="AU341" s="17" t="s">
        <v>84</v>
      </c>
    </row>
    <row r="342" s="2" customFormat="1">
      <c r="A342" s="38"/>
      <c r="B342" s="39"/>
      <c r="C342" s="40"/>
      <c r="D342" s="241" t="s">
        <v>236</v>
      </c>
      <c r="E342" s="40"/>
      <c r="F342" s="289" t="s">
        <v>559</v>
      </c>
      <c r="G342" s="40"/>
      <c r="H342" s="40"/>
      <c r="I342" s="243"/>
      <c r="J342" s="40"/>
      <c r="K342" s="40"/>
      <c r="L342" s="44"/>
      <c r="M342" s="244"/>
      <c r="N342" s="24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236</v>
      </c>
      <c r="AU342" s="17" t="s">
        <v>84</v>
      </c>
    </row>
    <row r="343" s="2" customFormat="1" ht="33" customHeight="1">
      <c r="A343" s="38"/>
      <c r="B343" s="39"/>
      <c r="C343" s="227" t="s">
        <v>560</v>
      </c>
      <c r="D343" s="227" t="s">
        <v>157</v>
      </c>
      <c r="E343" s="228" t="s">
        <v>561</v>
      </c>
      <c r="F343" s="229" t="s">
        <v>562</v>
      </c>
      <c r="G343" s="230" t="s">
        <v>228</v>
      </c>
      <c r="H343" s="231">
        <v>6</v>
      </c>
      <c r="I343" s="232"/>
      <c r="J343" s="233">
        <f>ROUND(I343*H343,2)</f>
        <v>0</v>
      </c>
      <c r="K343" s="234"/>
      <c r="L343" s="44"/>
      <c r="M343" s="235" t="s">
        <v>1</v>
      </c>
      <c r="N343" s="236" t="s">
        <v>39</v>
      </c>
      <c r="O343" s="91"/>
      <c r="P343" s="237">
        <f>O343*H343</f>
        <v>0</v>
      </c>
      <c r="Q343" s="237">
        <v>0</v>
      </c>
      <c r="R343" s="237">
        <f>Q343*H343</f>
        <v>0</v>
      </c>
      <c r="S343" s="237">
        <v>0</v>
      </c>
      <c r="T343" s="23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9" t="s">
        <v>249</v>
      </c>
      <c r="AT343" s="239" t="s">
        <v>157</v>
      </c>
      <c r="AU343" s="239" t="s">
        <v>84</v>
      </c>
      <c r="AY343" s="17" t="s">
        <v>154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7" t="s">
        <v>82</v>
      </c>
      <c r="BK343" s="240">
        <f>ROUND(I343*H343,2)</f>
        <v>0</v>
      </c>
      <c r="BL343" s="17" t="s">
        <v>249</v>
      </c>
      <c r="BM343" s="239" t="s">
        <v>563</v>
      </c>
    </row>
    <row r="344" s="2" customFormat="1">
      <c r="A344" s="38"/>
      <c r="B344" s="39"/>
      <c r="C344" s="40"/>
      <c r="D344" s="241" t="s">
        <v>163</v>
      </c>
      <c r="E344" s="40"/>
      <c r="F344" s="242" t="s">
        <v>564</v>
      </c>
      <c r="G344" s="40"/>
      <c r="H344" s="40"/>
      <c r="I344" s="243"/>
      <c r="J344" s="40"/>
      <c r="K344" s="40"/>
      <c r="L344" s="44"/>
      <c r="M344" s="244"/>
      <c r="N344" s="24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163</v>
      </c>
      <c r="AU344" s="17" t="s">
        <v>84</v>
      </c>
    </row>
    <row r="345" s="2" customFormat="1" ht="24.15" customHeight="1">
      <c r="A345" s="38"/>
      <c r="B345" s="39"/>
      <c r="C345" s="278" t="s">
        <v>565</v>
      </c>
      <c r="D345" s="278" t="s">
        <v>232</v>
      </c>
      <c r="E345" s="279" t="s">
        <v>566</v>
      </c>
      <c r="F345" s="280" t="s">
        <v>567</v>
      </c>
      <c r="G345" s="281" t="s">
        <v>228</v>
      </c>
      <c r="H345" s="282">
        <v>6</v>
      </c>
      <c r="I345" s="283"/>
      <c r="J345" s="284">
        <f>ROUND(I345*H345,2)</f>
        <v>0</v>
      </c>
      <c r="K345" s="285"/>
      <c r="L345" s="286"/>
      <c r="M345" s="287" t="s">
        <v>1</v>
      </c>
      <c r="N345" s="288" t="s">
        <v>39</v>
      </c>
      <c r="O345" s="91"/>
      <c r="P345" s="237">
        <f>O345*H345</f>
        <v>0</v>
      </c>
      <c r="Q345" s="237">
        <v>0.032000000000000001</v>
      </c>
      <c r="R345" s="237">
        <f>Q345*H345</f>
        <v>0.192</v>
      </c>
      <c r="S345" s="237">
        <v>0</v>
      </c>
      <c r="T345" s="23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9" t="s">
        <v>349</v>
      </c>
      <c r="AT345" s="239" t="s">
        <v>232</v>
      </c>
      <c r="AU345" s="239" t="s">
        <v>84</v>
      </c>
      <c r="AY345" s="17" t="s">
        <v>154</v>
      </c>
      <c r="BE345" s="240">
        <f>IF(N345="základní",J345,0)</f>
        <v>0</v>
      </c>
      <c r="BF345" s="240">
        <f>IF(N345="snížená",J345,0)</f>
        <v>0</v>
      </c>
      <c r="BG345" s="240">
        <f>IF(N345="zákl. přenesená",J345,0)</f>
        <v>0</v>
      </c>
      <c r="BH345" s="240">
        <f>IF(N345="sníž. přenesená",J345,0)</f>
        <v>0</v>
      </c>
      <c r="BI345" s="240">
        <f>IF(N345="nulová",J345,0)</f>
        <v>0</v>
      </c>
      <c r="BJ345" s="17" t="s">
        <v>82</v>
      </c>
      <c r="BK345" s="240">
        <f>ROUND(I345*H345,2)</f>
        <v>0</v>
      </c>
      <c r="BL345" s="17" t="s">
        <v>249</v>
      </c>
      <c r="BM345" s="239" t="s">
        <v>568</v>
      </c>
    </row>
    <row r="346" s="2" customFormat="1">
      <c r="A346" s="38"/>
      <c r="B346" s="39"/>
      <c r="C346" s="40"/>
      <c r="D346" s="241" t="s">
        <v>163</v>
      </c>
      <c r="E346" s="40"/>
      <c r="F346" s="242" t="s">
        <v>567</v>
      </c>
      <c r="G346" s="40"/>
      <c r="H346" s="40"/>
      <c r="I346" s="243"/>
      <c r="J346" s="40"/>
      <c r="K346" s="40"/>
      <c r="L346" s="44"/>
      <c r="M346" s="244"/>
      <c r="N346" s="24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163</v>
      </c>
      <c r="AU346" s="17" t="s">
        <v>84</v>
      </c>
    </row>
    <row r="347" s="2" customFormat="1">
      <c r="A347" s="38"/>
      <c r="B347" s="39"/>
      <c r="C347" s="40"/>
      <c r="D347" s="241" t="s">
        <v>236</v>
      </c>
      <c r="E347" s="40"/>
      <c r="F347" s="289" t="s">
        <v>569</v>
      </c>
      <c r="G347" s="40"/>
      <c r="H347" s="40"/>
      <c r="I347" s="243"/>
      <c r="J347" s="40"/>
      <c r="K347" s="40"/>
      <c r="L347" s="44"/>
      <c r="M347" s="244"/>
      <c r="N347" s="24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236</v>
      </c>
      <c r="AU347" s="17" t="s">
        <v>84</v>
      </c>
    </row>
    <row r="348" s="2" customFormat="1" ht="33" customHeight="1">
      <c r="A348" s="38"/>
      <c r="B348" s="39"/>
      <c r="C348" s="227" t="s">
        <v>570</v>
      </c>
      <c r="D348" s="227" t="s">
        <v>157</v>
      </c>
      <c r="E348" s="228" t="s">
        <v>571</v>
      </c>
      <c r="F348" s="229" t="s">
        <v>572</v>
      </c>
      <c r="G348" s="230" t="s">
        <v>228</v>
      </c>
      <c r="H348" s="231">
        <v>2</v>
      </c>
      <c r="I348" s="232"/>
      <c r="J348" s="233">
        <f>ROUND(I348*H348,2)</f>
        <v>0</v>
      </c>
      <c r="K348" s="234"/>
      <c r="L348" s="44"/>
      <c r="M348" s="235" t="s">
        <v>1</v>
      </c>
      <c r="N348" s="236" t="s">
        <v>39</v>
      </c>
      <c r="O348" s="91"/>
      <c r="P348" s="237">
        <f>O348*H348</f>
        <v>0</v>
      </c>
      <c r="Q348" s="237">
        <v>0</v>
      </c>
      <c r="R348" s="237">
        <f>Q348*H348</f>
        <v>0</v>
      </c>
      <c r="S348" s="237">
        <v>0</v>
      </c>
      <c r="T348" s="23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9" t="s">
        <v>249</v>
      </c>
      <c r="AT348" s="239" t="s">
        <v>157</v>
      </c>
      <c r="AU348" s="239" t="s">
        <v>84</v>
      </c>
      <c r="AY348" s="17" t="s">
        <v>154</v>
      </c>
      <c r="BE348" s="240">
        <f>IF(N348="základní",J348,0)</f>
        <v>0</v>
      </c>
      <c r="BF348" s="240">
        <f>IF(N348="snížená",J348,0)</f>
        <v>0</v>
      </c>
      <c r="BG348" s="240">
        <f>IF(N348="zákl. přenesená",J348,0)</f>
        <v>0</v>
      </c>
      <c r="BH348" s="240">
        <f>IF(N348="sníž. přenesená",J348,0)</f>
        <v>0</v>
      </c>
      <c r="BI348" s="240">
        <f>IF(N348="nulová",J348,0)</f>
        <v>0</v>
      </c>
      <c r="BJ348" s="17" t="s">
        <v>82</v>
      </c>
      <c r="BK348" s="240">
        <f>ROUND(I348*H348,2)</f>
        <v>0</v>
      </c>
      <c r="BL348" s="17" t="s">
        <v>249</v>
      </c>
      <c r="BM348" s="239" t="s">
        <v>573</v>
      </c>
    </row>
    <row r="349" s="2" customFormat="1">
      <c r="A349" s="38"/>
      <c r="B349" s="39"/>
      <c r="C349" s="40"/>
      <c r="D349" s="241" t="s">
        <v>163</v>
      </c>
      <c r="E349" s="40"/>
      <c r="F349" s="242" t="s">
        <v>574</v>
      </c>
      <c r="G349" s="40"/>
      <c r="H349" s="40"/>
      <c r="I349" s="243"/>
      <c r="J349" s="40"/>
      <c r="K349" s="40"/>
      <c r="L349" s="44"/>
      <c r="M349" s="244"/>
      <c r="N349" s="24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163</v>
      </c>
      <c r="AU349" s="17" t="s">
        <v>84</v>
      </c>
    </row>
    <row r="350" s="2" customFormat="1" ht="24.15" customHeight="1">
      <c r="A350" s="38"/>
      <c r="B350" s="39"/>
      <c r="C350" s="278" t="s">
        <v>575</v>
      </c>
      <c r="D350" s="278" t="s">
        <v>232</v>
      </c>
      <c r="E350" s="279" t="s">
        <v>576</v>
      </c>
      <c r="F350" s="280" t="s">
        <v>577</v>
      </c>
      <c r="G350" s="281" t="s">
        <v>228</v>
      </c>
      <c r="H350" s="282">
        <v>1</v>
      </c>
      <c r="I350" s="283"/>
      <c r="J350" s="284">
        <f>ROUND(I350*H350,2)</f>
        <v>0</v>
      </c>
      <c r="K350" s="285"/>
      <c r="L350" s="286"/>
      <c r="M350" s="287" t="s">
        <v>1</v>
      </c>
      <c r="N350" s="288" t="s">
        <v>39</v>
      </c>
      <c r="O350" s="91"/>
      <c r="P350" s="237">
        <f>O350*H350</f>
        <v>0</v>
      </c>
      <c r="Q350" s="237">
        <v>0.041000000000000002</v>
      </c>
      <c r="R350" s="237">
        <f>Q350*H350</f>
        <v>0.041000000000000002</v>
      </c>
      <c r="S350" s="237">
        <v>0</v>
      </c>
      <c r="T350" s="23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9" t="s">
        <v>349</v>
      </c>
      <c r="AT350" s="239" t="s">
        <v>232</v>
      </c>
      <c r="AU350" s="239" t="s">
        <v>84</v>
      </c>
      <c r="AY350" s="17" t="s">
        <v>154</v>
      </c>
      <c r="BE350" s="240">
        <f>IF(N350="základní",J350,0)</f>
        <v>0</v>
      </c>
      <c r="BF350" s="240">
        <f>IF(N350="snížená",J350,0)</f>
        <v>0</v>
      </c>
      <c r="BG350" s="240">
        <f>IF(N350="zákl. přenesená",J350,0)</f>
        <v>0</v>
      </c>
      <c r="BH350" s="240">
        <f>IF(N350="sníž. přenesená",J350,0)</f>
        <v>0</v>
      </c>
      <c r="BI350" s="240">
        <f>IF(N350="nulová",J350,0)</f>
        <v>0</v>
      </c>
      <c r="BJ350" s="17" t="s">
        <v>82</v>
      </c>
      <c r="BK350" s="240">
        <f>ROUND(I350*H350,2)</f>
        <v>0</v>
      </c>
      <c r="BL350" s="17" t="s">
        <v>249</v>
      </c>
      <c r="BM350" s="239" t="s">
        <v>578</v>
      </c>
    </row>
    <row r="351" s="2" customFormat="1">
      <c r="A351" s="38"/>
      <c r="B351" s="39"/>
      <c r="C351" s="40"/>
      <c r="D351" s="241" t="s">
        <v>163</v>
      </c>
      <c r="E351" s="40"/>
      <c r="F351" s="242" t="s">
        <v>579</v>
      </c>
      <c r="G351" s="40"/>
      <c r="H351" s="40"/>
      <c r="I351" s="243"/>
      <c r="J351" s="40"/>
      <c r="K351" s="40"/>
      <c r="L351" s="44"/>
      <c r="M351" s="244"/>
      <c r="N351" s="24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163</v>
      </c>
      <c r="AU351" s="17" t="s">
        <v>84</v>
      </c>
    </row>
    <row r="352" s="2" customFormat="1">
      <c r="A352" s="38"/>
      <c r="B352" s="39"/>
      <c r="C352" s="40"/>
      <c r="D352" s="241" t="s">
        <v>236</v>
      </c>
      <c r="E352" s="40"/>
      <c r="F352" s="289" t="s">
        <v>496</v>
      </c>
      <c r="G352" s="40"/>
      <c r="H352" s="40"/>
      <c r="I352" s="243"/>
      <c r="J352" s="40"/>
      <c r="K352" s="40"/>
      <c r="L352" s="44"/>
      <c r="M352" s="244"/>
      <c r="N352" s="24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236</v>
      </c>
      <c r="AU352" s="17" t="s">
        <v>84</v>
      </c>
    </row>
    <row r="353" s="2" customFormat="1" ht="24.15" customHeight="1">
      <c r="A353" s="38"/>
      <c r="B353" s="39"/>
      <c r="C353" s="278" t="s">
        <v>580</v>
      </c>
      <c r="D353" s="278" t="s">
        <v>232</v>
      </c>
      <c r="E353" s="279" t="s">
        <v>581</v>
      </c>
      <c r="F353" s="280" t="s">
        <v>582</v>
      </c>
      <c r="G353" s="281" t="s">
        <v>228</v>
      </c>
      <c r="H353" s="282">
        <v>1</v>
      </c>
      <c r="I353" s="283"/>
      <c r="J353" s="284">
        <f>ROUND(I353*H353,2)</f>
        <v>0</v>
      </c>
      <c r="K353" s="285"/>
      <c r="L353" s="286"/>
      <c r="M353" s="287" t="s">
        <v>1</v>
      </c>
      <c r="N353" s="288" t="s">
        <v>39</v>
      </c>
      <c r="O353" s="91"/>
      <c r="P353" s="237">
        <f>O353*H353</f>
        <v>0</v>
      </c>
      <c r="Q353" s="237">
        <v>0.045999999999999999</v>
      </c>
      <c r="R353" s="237">
        <f>Q353*H353</f>
        <v>0.045999999999999999</v>
      </c>
      <c r="S353" s="237">
        <v>0</v>
      </c>
      <c r="T353" s="23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9" t="s">
        <v>349</v>
      </c>
      <c r="AT353" s="239" t="s">
        <v>232</v>
      </c>
      <c r="AU353" s="239" t="s">
        <v>84</v>
      </c>
      <c r="AY353" s="17" t="s">
        <v>154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7" t="s">
        <v>82</v>
      </c>
      <c r="BK353" s="240">
        <f>ROUND(I353*H353,2)</f>
        <v>0</v>
      </c>
      <c r="BL353" s="17" t="s">
        <v>249</v>
      </c>
      <c r="BM353" s="239" t="s">
        <v>583</v>
      </c>
    </row>
    <row r="354" s="2" customFormat="1">
      <c r="A354" s="38"/>
      <c r="B354" s="39"/>
      <c r="C354" s="40"/>
      <c r="D354" s="241" t="s">
        <v>163</v>
      </c>
      <c r="E354" s="40"/>
      <c r="F354" s="242" t="s">
        <v>584</v>
      </c>
      <c r="G354" s="40"/>
      <c r="H354" s="40"/>
      <c r="I354" s="243"/>
      <c r="J354" s="40"/>
      <c r="K354" s="40"/>
      <c r="L354" s="44"/>
      <c r="M354" s="244"/>
      <c r="N354" s="24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163</v>
      </c>
      <c r="AU354" s="17" t="s">
        <v>84</v>
      </c>
    </row>
    <row r="355" s="2" customFormat="1">
      <c r="A355" s="38"/>
      <c r="B355" s="39"/>
      <c r="C355" s="40"/>
      <c r="D355" s="241" t="s">
        <v>236</v>
      </c>
      <c r="E355" s="40"/>
      <c r="F355" s="289" t="s">
        <v>501</v>
      </c>
      <c r="G355" s="40"/>
      <c r="H355" s="40"/>
      <c r="I355" s="243"/>
      <c r="J355" s="40"/>
      <c r="K355" s="40"/>
      <c r="L355" s="44"/>
      <c r="M355" s="244"/>
      <c r="N355" s="24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236</v>
      </c>
      <c r="AU355" s="17" t="s">
        <v>84</v>
      </c>
    </row>
    <row r="356" s="2" customFormat="1" ht="24.15" customHeight="1">
      <c r="A356" s="38"/>
      <c r="B356" s="39"/>
      <c r="C356" s="227" t="s">
        <v>585</v>
      </c>
      <c r="D356" s="227" t="s">
        <v>157</v>
      </c>
      <c r="E356" s="228" t="s">
        <v>586</v>
      </c>
      <c r="F356" s="229" t="s">
        <v>587</v>
      </c>
      <c r="G356" s="230" t="s">
        <v>394</v>
      </c>
      <c r="H356" s="231">
        <v>9</v>
      </c>
      <c r="I356" s="232"/>
      <c r="J356" s="233">
        <f>ROUND(I356*H356,2)</f>
        <v>0</v>
      </c>
      <c r="K356" s="234"/>
      <c r="L356" s="44"/>
      <c r="M356" s="235" t="s">
        <v>1</v>
      </c>
      <c r="N356" s="236" t="s">
        <v>39</v>
      </c>
      <c r="O356" s="91"/>
      <c r="P356" s="237">
        <f>O356*H356</f>
        <v>0</v>
      </c>
      <c r="Q356" s="237">
        <v>0</v>
      </c>
      <c r="R356" s="237">
        <f>Q356*H356</f>
        <v>0</v>
      </c>
      <c r="S356" s="237">
        <v>0</v>
      </c>
      <c r="T356" s="23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9" t="s">
        <v>249</v>
      </c>
      <c r="AT356" s="239" t="s">
        <v>157</v>
      </c>
      <c r="AU356" s="239" t="s">
        <v>84</v>
      </c>
      <c r="AY356" s="17" t="s">
        <v>154</v>
      </c>
      <c r="BE356" s="240">
        <f>IF(N356="základní",J356,0)</f>
        <v>0</v>
      </c>
      <c r="BF356" s="240">
        <f>IF(N356="snížená",J356,0)</f>
        <v>0</v>
      </c>
      <c r="BG356" s="240">
        <f>IF(N356="zákl. přenesená",J356,0)</f>
        <v>0</v>
      </c>
      <c r="BH356" s="240">
        <f>IF(N356="sníž. přenesená",J356,0)</f>
        <v>0</v>
      </c>
      <c r="BI356" s="240">
        <f>IF(N356="nulová",J356,0)</f>
        <v>0</v>
      </c>
      <c r="BJ356" s="17" t="s">
        <v>82</v>
      </c>
      <c r="BK356" s="240">
        <f>ROUND(I356*H356,2)</f>
        <v>0</v>
      </c>
      <c r="BL356" s="17" t="s">
        <v>249</v>
      </c>
      <c r="BM356" s="239" t="s">
        <v>588</v>
      </c>
    </row>
    <row r="357" s="2" customFormat="1">
      <c r="A357" s="38"/>
      <c r="B357" s="39"/>
      <c r="C357" s="40"/>
      <c r="D357" s="241" t="s">
        <v>163</v>
      </c>
      <c r="E357" s="40"/>
      <c r="F357" s="242" t="s">
        <v>589</v>
      </c>
      <c r="G357" s="40"/>
      <c r="H357" s="40"/>
      <c r="I357" s="243"/>
      <c r="J357" s="40"/>
      <c r="K357" s="40"/>
      <c r="L357" s="44"/>
      <c r="M357" s="244"/>
      <c r="N357" s="24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163</v>
      </c>
      <c r="AU357" s="17" t="s">
        <v>84</v>
      </c>
    </row>
    <row r="358" s="2" customFormat="1" ht="24.15" customHeight="1">
      <c r="A358" s="38"/>
      <c r="B358" s="39"/>
      <c r="C358" s="227" t="s">
        <v>590</v>
      </c>
      <c r="D358" s="227" t="s">
        <v>157</v>
      </c>
      <c r="E358" s="228" t="s">
        <v>591</v>
      </c>
      <c r="F358" s="229" t="s">
        <v>592</v>
      </c>
      <c r="G358" s="230" t="s">
        <v>228</v>
      </c>
      <c r="H358" s="231">
        <v>1</v>
      </c>
      <c r="I358" s="232"/>
      <c r="J358" s="233">
        <f>ROUND(I358*H358,2)</f>
        <v>0</v>
      </c>
      <c r="K358" s="234"/>
      <c r="L358" s="44"/>
      <c r="M358" s="235" t="s">
        <v>1</v>
      </c>
      <c r="N358" s="236" t="s">
        <v>39</v>
      </c>
      <c r="O358" s="91"/>
      <c r="P358" s="237">
        <f>O358*H358</f>
        <v>0</v>
      </c>
      <c r="Q358" s="237">
        <v>0.00046999999999999999</v>
      </c>
      <c r="R358" s="237">
        <f>Q358*H358</f>
        <v>0.00046999999999999999</v>
      </c>
      <c r="S358" s="237">
        <v>0</v>
      </c>
      <c r="T358" s="23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9" t="s">
        <v>249</v>
      </c>
      <c r="AT358" s="239" t="s">
        <v>157</v>
      </c>
      <c r="AU358" s="239" t="s">
        <v>84</v>
      </c>
      <c r="AY358" s="17" t="s">
        <v>154</v>
      </c>
      <c r="BE358" s="240">
        <f>IF(N358="základní",J358,0)</f>
        <v>0</v>
      </c>
      <c r="BF358" s="240">
        <f>IF(N358="snížená",J358,0)</f>
        <v>0</v>
      </c>
      <c r="BG358" s="240">
        <f>IF(N358="zákl. přenesená",J358,0)</f>
        <v>0</v>
      </c>
      <c r="BH358" s="240">
        <f>IF(N358="sníž. přenesená",J358,0)</f>
        <v>0</v>
      </c>
      <c r="BI358" s="240">
        <f>IF(N358="nulová",J358,0)</f>
        <v>0</v>
      </c>
      <c r="BJ358" s="17" t="s">
        <v>82</v>
      </c>
      <c r="BK358" s="240">
        <f>ROUND(I358*H358,2)</f>
        <v>0</v>
      </c>
      <c r="BL358" s="17" t="s">
        <v>249</v>
      </c>
      <c r="BM358" s="239" t="s">
        <v>593</v>
      </c>
    </row>
    <row r="359" s="2" customFormat="1">
      <c r="A359" s="38"/>
      <c r="B359" s="39"/>
      <c r="C359" s="40"/>
      <c r="D359" s="241" t="s">
        <v>163</v>
      </c>
      <c r="E359" s="40"/>
      <c r="F359" s="242" t="s">
        <v>594</v>
      </c>
      <c r="G359" s="40"/>
      <c r="H359" s="40"/>
      <c r="I359" s="243"/>
      <c r="J359" s="40"/>
      <c r="K359" s="40"/>
      <c r="L359" s="44"/>
      <c r="M359" s="244"/>
      <c r="N359" s="24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163</v>
      </c>
      <c r="AU359" s="17" t="s">
        <v>84</v>
      </c>
    </row>
    <row r="360" s="2" customFormat="1" ht="37.8" customHeight="1">
      <c r="A360" s="38"/>
      <c r="B360" s="39"/>
      <c r="C360" s="278" t="s">
        <v>595</v>
      </c>
      <c r="D360" s="278" t="s">
        <v>232</v>
      </c>
      <c r="E360" s="279" t="s">
        <v>596</v>
      </c>
      <c r="F360" s="280" t="s">
        <v>597</v>
      </c>
      <c r="G360" s="281" t="s">
        <v>228</v>
      </c>
      <c r="H360" s="282">
        <v>1</v>
      </c>
      <c r="I360" s="283"/>
      <c r="J360" s="284">
        <f>ROUND(I360*H360,2)</f>
        <v>0</v>
      </c>
      <c r="K360" s="285"/>
      <c r="L360" s="286"/>
      <c r="M360" s="287" t="s">
        <v>1</v>
      </c>
      <c r="N360" s="288" t="s">
        <v>39</v>
      </c>
      <c r="O360" s="91"/>
      <c r="P360" s="237">
        <f>O360*H360</f>
        <v>0</v>
      </c>
      <c r="Q360" s="237">
        <v>0.016</v>
      </c>
      <c r="R360" s="237">
        <f>Q360*H360</f>
        <v>0.016</v>
      </c>
      <c r="S360" s="237">
        <v>0</v>
      </c>
      <c r="T360" s="23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9" t="s">
        <v>349</v>
      </c>
      <c r="AT360" s="239" t="s">
        <v>232</v>
      </c>
      <c r="AU360" s="239" t="s">
        <v>84</v>
      </c>
      <c r="AY360" s="17" t="s">
        <v>154</v>
      </c>
      <c r="BE360" s="240">
        <f>IF(N360="základní",J360,0)</f>
        <v>0</v>
      </c>
      <c r="BF360" s="240">
        <f>IF(N360="snížená",J360,0)</f>
        <v>0</v>
      </c>
      <c r="BG360" s="240">
        <f>IF(N360="zákl. přenesená",J360,0)</f>
        <v>0</v>
      </c>
      <c r="BH360" s="240">
        <f>IF(N360="sníž. přenesená",J360,0)</f>
        <v>0</v>
      </c>
      <c r="BI360" s="240">
        <f>IF(N360="nulová",J360,0)</f>
        <v>0</v>
      </c>
      <c r="BJ360" s="17" t="s">
        <v>82</v>
      </c>
      <c r="BK360" s="240">
        <f>ROUND(I360*H360,2)</f>
        <v>0</v>
      </c>
      <c r="BL360" s="17" t="s">
        <v>249</v>
      </c>
      <c r="BM360" s="239" t="s">
        <v>598</v>
      </c>
    </row>
    <row r="361" s="2" customFormat="1">
      <c r="A361" s="38"/>
      <c r="B361" s="39"/>
      <c r="C361" s="40"/>
      <c r="D361" s="241" t="s">
        <v>163</v>
      </c>
      <c r="E361" s="40"/>
      <c r="F361" s="242" t="s">
        <v>597</v>
      </c>
      <c r="G361" s="40"/>
      <c r="H361" s="40"/>
      <c r="I361" s="243"/>
      <c r="J361" s="40"/>
      <c r="K361" s="40"/>
      <c r="L361" s="44"/>
      <c r="M361" s="244"/>
      <c r="N361" s="245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163</v>
      </c>
      <c r="AU361" s="17" t="s">
        <v>84</v>
      </c>
    </row>
    <row r="362" s="2" customFormat="1">
      <c r="A362" s="38"/>
      <c r="B362" s="39"/>
      <c r="C362" s="40"/>
      <c r="D362" s="241" t="s">
        <v>236</v>
      </c>
      <c r="E362" s="40"/>
      <c r="F362" s="289" t="s">
        <v>599</v>
      </c>
      <c r="G362" s="40"/>
      <c r="H362" s="40"/>
      <c r="I362" s="243"/>
      <c r="J362" s="40"/>
      <c r="K362" s="40"/>
      <c r="L362" s="44"/>
      <c r="M362" s="244"/>
      <c r="N362" s="24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236</v>
      </c>
      <c r="AU362" s="17" t="s">
        <v>84</v>
      </c>
    </row>
    <row r="363" s="2" customFormat="1" ht="24.15" customHeight="1">
      <c r="A363" s="38"/>
      <c r="B363" s="39"/>
      <c r="C363" s="227" t="s">
        <v>600</v>
      </c>
      <c r="D363" s="227" t="s">
        <v>157</v>
      </c>
      <c r="E363" s="228" t="s">
        <v>601</v>
      </c>
      <c r="F363" s="229" t="s">
        <v>602</v>
      </c>
      <c r="G363" s="230" t="s">
        <v>228</v>
      </c>
      <c r="H363" s="231">
        <v>7</v>
      </c>
      <c r="I363" s="232"/>
      <c r="J363" s="233">
        <f>ROUND(I363*H363,2)</f>
        <v>0</v>
      </c>
      <c r="K363" s="234"/>
      <c r="L363" s="44"/>
      <c r="M363" s="235" t="s">
        <v>1</v>
      </c>
      <c r="N363" s="236" t="s">
        <v>39</v>
      </c>
      <c r="O363" s="91"/>
      <c r="P363" s="237">
        <f>O363*H363</f>
        <v>0</v>
      </c>
      <c r="Q363" s="237">
        <v>0.00046999999999999999</v>
      </c>
      <c r="R363" s="237">
        <f>Q363*H363</f>
        <v>0.00329</v>
      </c>
      <c r="S363" s="237">
        <v>0</v>
      </c>
      <c r="T363" s="23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9" t="s">
        <v>249</v>
      </c>
      <c r="AT363" s="239" t="s">
        <v>157</v>
      </c>
      <c r="AU363" s="239" t="s">
        <v>84</v>
      </c>
      <c r="AY363" s="17" t="s">
        <v>154</v>
      </c>
      <c r="BE363" s="240">
        <f>IF(N363="základní",J363,0)</f>
        <v>0</v>
      </c>
      <c r="BF363" s="240">
        <f>IF(N363="snížená",J363,0)</f>
        <v>0</v>
      </c>
      <c r="BG363" s="240">
        <f>IF(N363="zákl. přenesená",J363,0)</f>
        <v>0</v>
      </c>
      <c r="BH363" s="240">
        <f>IF(N363="sníž. přenesená",J363,0)</f>
        <v>0</v>
      </c>
      <c r="BI363" s="240">
        <f>IF(N363="nulová",J363,0)</f>
        <v>0</v>
      </c>
      <c r="BJ363" s="17" t="s">
        <v>82</v>
      </c>
      <c r="BK363" s="240">
        <f>ROUND(I363*H363,2)</f>
        <v>0</v>
      </c>
      <c r="BL363" s="17" t="s">
        <v>249</v>
      </c>
      <c r="BM363" s="239" t="s">
        <v>603</v>
      </c>
    </row>
    <row r="364" s="2" customFormat="1">
      <c r="A364" s="38"/>
      <c r="B364" s="39"/>
      <c r="C364" s="40"/>
      <c r="D364" s="241" t="s">
        <v>163</v>
      </c>
      <c r="E364" s="40"/>
      <c r="F364" s="242" t="s">
        <v>604</v>
      </c>
      <c r="G364" s="40"/>
      <c r="H364" s="40"/>
      <c r="I364" s="243"/>
      <c r="J364" s="40"/>
      <c r="K364" s="40"/>
      <c r="L364" s="44"/>
      <c r="M364" s="244"/>
      <c r="N364" s="24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163</v>
      </c>
      <c r="AU364" s="17" t="s">
        <v>84</v>
      </c>
    </row>
    <row r="365" s="2" customFormat="1" ht="33" customHeight="1">
      <c r="A365" s="38"/>
      <c r="B365" s="39"/>
      <c r="C365" s="278" t="s">
        <v>605</v>
      </c>
      <c r="D365" s="278" t="s">
        <v>232</v>
      </c>
      <c r="E365" s="279" t="s">
        <v>606</v>
      </c>
      <c r="F365" s="280" t="s">
        <v>607</v>
      </c>
      <c r="G365" s="281" t="s">
        <v>228</v>
      </c>
      <c r="H365" s="282">
        <v>4</v>
      </c>
      <c r="I365" s="283"/>
      <c r="J365" s="284">
        <f>ROUND(I365*H365,2)</f>
        <v>0</v>
      </c>
      <c r="K365" s="285"/>
      <c r="L365" s="286"/>
      <c r="M365" s="287" t="s">
        <v>1</v>
      </c>
      <c r="N365" s="288" t="s">
        <v>39</v>
      </c>
      <c r="O365" s="91"/>
      <c r="P365" s="237">
        <f>O365*H365</f>
        <v>0</v>
      </c>
      <c r="Q365" s="237">
        <v>0.017999999999999999</v>
      </c>
      <c r="R365" s="237">
        <f>Q365*H365</f>
        <v>0.071999999999999995</v>
      </c>
      <c r="S365" s="237">
        <v>0</v>
      </c>
      <c r="T365" s="23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9" t="s">
        <v>349</v>
      </c>
      <c r="AT365" s="239" t="s">
        <v>232</v>
      </c>
      <c r="AU365" s="239" t="s">
        <v>84</v>
      </c>
      <c r="AY365" s="17" t="s">
        <v>154</v>
      </c>
      <c r="BE365" s="240">
        <f>IF(N365="základní",J365,0)</f>
        <v>0</v>
      </c>
      <c r="BF365" s="240">
        <f>IF(N365="snížená",J365,0)</f>
        <v>0</v>
      </c>
      <c r="BG365" s="240">
        <f>IF(N365="zákl. přenesená",J365,0)</f>
        <v>0</v>
      </c>
      <c r="BH365" s="240">
        <f>IF(N365="sníž. přenesená",J365,0)</f>
        <v>0</v>
      </c>
      <c r="BI365" s="240">
        <f>IF(N365="nulová",J365,0)</f>
        <v>0</v>
      </c>
      <c r="BJ365" s="17" t="s">
        <v>82</v>
      </c>
      <c r="BK365" s="240">
        <f>ROUND(I365*H365,2)</f>
        <v>0</v>
      </c>
      <c r="BL365" s="17" t="s">
        <v>249</v>
      </c>
      <c r="BM365" s="239" t="s">
        <v>608</v>
      </c>
    </row>
    <row r="366" s="2" customFormat="1">
      <c r="A366" s="38"/>
      <c r="B366" s="39"/>
      <c r="C366" s="40"/>
      <c r="D366" s="241" t="s">
        <v>163</v>
      </c>
      <c r="E366" s="40"/>
      <c r="F366" s="242" t="s">
        <v>609</v>
      </c>
      <c r="G366" s="40"/>
      <c r="H366" s="40"/>
      <c r="I366" s="243"/>
      <c r="J366" s="40"/>
      <c r="K366" s="40"/>
      <c r="L366" s="44"/>
      <c r="M366" s="244"/>
      <c r="N366" s="24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163</v>
      </c>
      <c r="AU366" s="17" t="s">
        <v>84</v>
      </c>
    </row>
    <row r="367" s="2" customFormat="1">
      <c r="A367" s="38"/>
      <c r="B367" s="39"/>
      <c r="C367" s="40"/>
      <c r="D367" s="241" t="s">
        <v>236</v>
      </c>
      <c r="E367" s="40"/>
      <c r="F367" s="289" t="s">
        <v>599</v>
      </c>
      <c r="G367" s="40"/>
      <c r="H367" s="40"/>
      <c r="I367" s="243"/>
      <c r="J367" s="40"/>
      <c r="K367" s="40"/>
      <c r="L367" s="44"/>
      <c r="M367" s="244"/>
      <c r="N367" s="24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236</v>
      </c>
      <c r="AU367" s="17" t="s">
        <v>84</v>
      </c>
    </row>
    <row r="368" s="2" customFormat="1" ht="37.8" customHeight="1">
      <c r="A368" s="38"/>
      <c r="B368" s="39"/>
      <c r="C368" s="278" t="s">
        <v>610</v>
      </c>
      <c r="D368" s="278" t="s">
        <v>232</v>
      </c>
      <c r="E368" s="279" t="s">
        <v>611</v>
      </c>
      <c r="F368" s="280" t="s">
        <v>609</v>
      </c>
      <c r="G368" s="281" t="s">
        <v>228</v>
      </c>
      <c r="H368" s="282">
        <v>1</v>
      </c>
      <c r="I368" s="283"/>
      <c r="J368" s="284">
        <f>ROUND(I368*H368,2)</f>
        <v>0</v>
      </c>
      <c r="K368" s="285"/>
      <c r="L368" s="286"/>
      <c r="M368" s="287" t="s">
        <v>1</v>
      </c>
      <c r="N368" s="288" t="s">
        <v>39</v>
      </c>
      <c r="O368" s="91"/>
      <c r="P368" s="237">
        <f>O368*H368</f>
        <v>0</v>
      </c>
      <c r="Q368" s="237">
        <v>0.017999999999999999</v>
      </c>
      <c r="R368" s="237">
        <f>Q368*H368</f>
        <v>0.017999999999999999</v>
      </c>
      <c r="S368" s="237">
        <v>0</v>
      </c>
      <c r="T368" s="23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9" t="s">
        <v>349</v>
      </c>
      <c r="AT368" s="239" t="s">
        <v>232</v>
      </c>
      <c r="AU368" s="239" t="s">
        <v>84</v>
      </c>
      <c r="AY368" s="17" t="s">
        <v>154</v>
      </c>
      <c r="BE368" s="240">
        <f>IF(N368="základní",J368,0)</f>
        <v>0</v>
      </c>
      <c r="BF368" s="240">
        <f>IF(N368="snížená",J368,0)</f>
        <v>0</v>
      </c>
      <c r="BG368" s="240">
        <f>IF(N368="zákl. přenesená",J368,0)</f>
        <v>0</v>
      </c>
      <c r="BH368" s="240">
        <f>IF(N368="sníž. přenesená",J368,0)</f>
        <v>0</v>
      </c>
      <c r="BI368" s="240">
        <f>IF(N368="nulová",J368,0)</f>
        <v>0</v>
      </c>
      <c r="BJ368" s="17" t="s">
        <v>82</v>
      </c>
      <c r="BK368" s="240">
        <f>ROUND(I368*H368,2)</f>
        <v>0</v>
      </c>
      <c r="BL368" s="17" t="s">
        <v>249</v>
      </c>
      <c r="BM368" s="239" t="s">
        <v>612</v>
      </c>
    </row>
    <row r="369" s="2" customFormat="1">
      <c r="A369" s="38"/>
      <c r="B369" s="39"/>
      <c r="C369" s="40"/>
      <c r="D369" s="241" t="s">
        <v>163</v>
      </c>
      <c r="E369" s="40"/>
      <c r="F369" s="242" t="s">
        <v>609</v>
      </c>
      <c r="G369" s="40"/>
      <c r="H369" s="40"/>
      <c r="I369" s="243"/>
      <c r="J369" s="40"/>
      <c r="K369" s="40"/>
      <c r="L369" s="44"/>
      <c r="M369" s="244"/>
      <c r="N369" s="24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163</v>
      </c>
      <c r="AU369" s="17" t="s">
        <v>84</v>
      </c>
    </row>
    <row r="370" s="2" customFormat="1">
      <c r="A370" s="38"/>
      <c r="B370" s="39"/>
      <c r="C370" s="40"/>
      <c r="D370" s="241" t="s">
        <v>236</v>
      </c>
      <c r="E370" s="40"/>
      <c r="F370" s="289" t="s">
        <v>599</v>
      </c>
      <c r="G370" s="40"/>
      <c r="H370" s="40"/>
      <c r="I370" s="243"/>
      <c r="J370" s="40"/>
      <c r="K370" s="40"/>
      <c r="L370" s="44"/>
      <c r="M370" s="244"/>
      <c r="N370" s="24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236</v>
      </c>
      <c r="AU370" s="17" t="s">
        <v>84</v>
      </c>
    </row>
    <row r="371" s="2" customFormat="1" ht="33" customHeight="1">
      <c r="A371" s="38"/>
      <c r="B371" s="39"/>
      <c r="C371" s="278" t="s">
        <v>613</v>
      </c>
      <c r="D371" s="278" t="s">
        <v>232</v>
      </c>
      <c r="E371" s="279" t="s">
        <v>614</v>
      </c>
      <c r="F371" s="280" t="s">
        <v>615</v>
      </c>
      <c r="G371" s="281" t="s">
        <v>228</v>
      </c>
      <c r="H371" s="282">
        <v>1</v>
      </c>
      <c r="I371" s="283"/>
      <c r="J371" s="284">
        <f>ROUND(I371*H371,2)</f>
        <v>0</v>
      </c>
      <c r="K371" s="285"/>
      <c r="L371" s="286"/>
      <c r="M371" s="287" t="s">
        <v>1</v>
      </c>
      <c r="N371" s="288" t="s">
        <v>39</v>
      </c>
      <c r="O371" s="91"/>
      <c r="P371" s="237">
        <f>O371*H371</f>
        <v>0</v>
      </c>
      <c r="Q371" s="237">
        <v>0.017999999999999999</v>
      </c>
      <c r="R371" s="237">
        <f>Q371*H371</f>
        <v>0.017999999999999999</v>
      </c>
      <c r="S371" s="237">
        <v>0</v>
      </c>
      <c r="T371" s="23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9" t="s">
        <v>349</v>
      </c>
      <c r="AT371" s="239" t="s">
        <v>232</v>
      </c>
      <c r="AU371" s="239" t="s">
        <v>84</v>
      </c>
      <c r="AY371" s="17" t="s">
        <v>154</v>
      </c>
      <c r="BE371" s="240">
        <f>IF(N371="základní",J371,0)</f>
        <v>0</v>
      </c>
      <c r="BF371" s="240">
        <f>IF(N371="snížená",J371,0)</f>
        <v>0</v>
      </c>
      <c r="BG371" s="240">
        <f>IF(N371="zákl. přenesená",J371,0)</f>
        <v>0</v>
      </c>
      <c r="BH371" s="240">
        <f>IF(N371="sníž. přenesená",J371,0)</f>
        <v>0</v>
      </c>
      <c r="BI371" s="240">
        <f>IF(N371="nulová",J371,0)</f>
        <v>0</v>
      </c>
      <c r="BJ371" s="17" t="s">
        <v>82</v>
      </c>
      <c r="BK371" s="240">
        <f>ROUND(I371*H371,2)</f>
        <v>0</v>
      </c>
      <c r="BL371" s="17" t="s">
        <v>249</v>
      </c>
      <c r="BM371" s="239" t="s">
        <v>616</v>
      </c>
    </row>
    <row r="372" s="2" customFormat="1">
      <c r="A372" s="38"/>
      <c r="B372" s="39"/>
      <c r="C372" s="40"/>
      <c r="D372" s="241" t="s">
        <v>163</v>
      </c>
      <c r="E372" s="40"/>
      <c r="F372" s="242" t="s">
        <v>609</v>
      </c>
      <c r="G372" s="40"/>
      <c r="H372" s="40"/>
      <c r="I372" s="243"/>
      <c r="J372" s="40"/>
      <c r="K372" s="40"/>
      <c r="L372" s="44"/>
      <c r="M372" s="244"/>
      <c r="N372" s="24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163</v>
      </c>
      <c r="AU372" s="17" t="s">
        <v>84</v>
      </c>
    </row>
    <row r="373" s="2" customFormat="1">
      <c r="A373" s="38"/>
      <c r="B373" s="39"/>
      <c r="C373" s="40"/>
      <c r="D373" s="241" t="s">
        <v>236</v>
      </c>
      <c r="E373" s="40"/>
      <c r="F373" s="289" t="s">
        <v>599</v>
      </c>
      <c r="G373" s="40"/>
      <c r="H373" s="40"/>
      <c r="I373" s="243"/>
      <c r="J373" s="40"/>
      <c r="K373" s="40"/>
      <c r="L373" s="44"/>
      <c r="M373" s="244"/>
      <c r="N373" s="24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236</v>
      </c>
      <c r="AU373" s="17" t="s">
        <v>84</v>
      </c>
    </row>
    <row r="374" s="2" customFormat="1" ht="33" customHeight="1">
      <c r="A374" s="38"/>
      <c r="B374" s="39"/>
      <c r="C374" s="278" t="s">
        <v>617</v>
      </c>
      <c r="D374" s="278" t="s">
        <v>232</v>
      </c>
      <c r="E374" s="279" t="s">
        <v>618</v>
      </c>
      <c r="F374" s="280" t="s">
        <v>619</v>
      </c>
      <c r="G374" s="281" t="s">
        <v>228</v>
      </c>
      <c r="H374" s="282">
        <v>1</v>
      </c>
      <c r="I374" s="283"/>
      <c r="J374" s="284">
        <f>ROUND(I374*H374,2)</f>
        <v>0</v>
      </c>
      <c r="K374" s="285"/>
      <c r="L374" s="286"/>
      <c r="M374" s="287" t="s">
        <v>1</v>
      </c>
      <c r="N374" s="288" t="s">
        <v>39</v>
      </c>
      <c r="O374" s="91"/>
      <c r="P374" s="237">
        <f>O374*H374</f>
        <v>0</v>
      </c>
      <c r="Q374" s="237">
        <v>0.017999999999999999</v>
      </c>
      <c r="R374" s="237">
        <f>Q374*H374</f>
        <v>0.017999999999999999</v>
      </c>
      <c r="S374" s="237">
        <v>0</v>
      </c>
      <c r="T374" s="23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9" t="s">
        <v>349</v>
      </c>
      <c r="AT374" s="239" t="s">
        <v>232</v>
      </c>
      <c r="AU374" s="239" t="s">
        <v>84</v>
      </c>
      <c r="AY374" s="17" t="s">
        <v>154</v>
      </c>
      <c r="BE374" s="240">
        <f>IF(N374="základní",J374,0)</f>
        <v>0</v>
      </c>
      <c r="BF374" s="240">
        <f>IF(N374="snížená",J374,0)</f>
        <v>0</v>
      </c>
      <c r="BG374" s="240">
        <f>IF(N374="zákl. přenesená",J374,0)</f>
        <v>0</v>
      </c>
      <c r="BH374" s="240">
        <f>IF(N374="sníž. přenesená",J374,0)</f>
        <v>0</v>
      </c>
      <c r="BI374" s="240">
        <f>IF(N374="nulová",J374,0)</f>
        <v>0</v>
      </c>
      <c r="BJ374" s="17" t="s">
        <v>82</v>
      </c>
      <c r="BK374" s="240">
        <f>ROUND(I374*H374,2)</f>
        <v>0</v>
      </c>
      <c r="BL374" s="17" t="s">
        <v>249</v>
      </c>
      <c r="BM374" s="239" t="s">
        <v>620</v>
      </c>
    </row>
    <row r="375" s="2" customFormat="1">
      <c r="A375" s="38"/>
      <c r="B375" s="39"/>
      <c r="C375" s="40"/>
      <c r="D375" s="241" t="s">
        <v>163</v>
      </c>
      <c r="E375" s="40"/>
      <c r="F375" s="242" t="s">
        <v>609</v>
      </c>
      <c r="G375" s="40"/>
      <c r="H375" s="40"/>
      <c r="I375" s="243"/>
      <c r="J375" s="40"/>
      <c r="K375" s="40"/>
      <c r="L375" s="44"/>
      <c r="M375" s="244"/>
      <c r="N375" s="24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163</v>
      </c>
      <c r="AU375" s="17" t="s">
        <v>84</v>
      </c>
    </row>
    <row r="376" s="2" customFormat="1">
      <c r="A376" s="38"/>
      <c r="B376" s="39"/>
      <c r="C376" s="40"/>
      <c r="D376" s="241" t="s">
        <v>236</v>
      </c>
      <c r="E376" s="40"/>
      <c r="F376" s="289" t="s">
        <v>599</v>
      </c>
      <c r="G376" s="40"/>
      <c r="H376" s="40"/>
      <c r="I376" s="243"/>
      <c r="J376" s="40"/>
      <c r="K376" s="40"/>
      <c r="L376" s="44"/>
      <c r="M376" s="244"/>
      <c r="N376" s="245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236</v>
      </c>
      <c r="AU376" s="17" t="s">
        <v>84</v>
      </c>
    </row>
    <row r="377" s="2" customFormat="1" ht="24.15" customHeight="1">
      <c r="A377" s="38"/>
      <c r="B377" s="39"/>
      <c r="C377" s="227" t="s">
        <v>621</v>
      </c>
      <c r="D377" s="227" t="s">
        <v>157</v>
      </c>
      <c r="E377" s="228" t="s">
        <v>622</v>
      </c>
      <c r="F377" s="229" t="s">
        <v>623</v>
      </c>
      <c r="G377" s="230" t="s">
        <v>228</v>
      </c>
      <c r="H377" s="231">
        <v>1</v>
      </c>
      <c r="I377" s="232"/>
      <c r="J377" s="233">
        <f>ROUND(I377*H377,2)</f>
        <v>0</v>
      </c>
      <c r="K377" s="234"/>
      <c r="L377" s="44"/>
      <c r="M377" s="235" t="s">
        <v>1</v>
      </c>
      <c r="N377" s="236" t="s">
        <v>39</v>
      </c>
      <c r="O377" s="91"/>
      <c r="P377" s="237">
        <f>O377*H377</f>
        <v>0</v>
      </c>
      <c r="Q377" s="237">
        <v>0.00048000000000000001</v>
      </c>
      <c r="R377" s="237">
        <f>Q377*H377</f>
        <v>0.00048000000000000001</v>
      </c>
      <c r="S377" s="237">
        <v>0</v>
      </c>
      <c r="T377" s="23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9" t="s">
        <v>249</v>
      </c>
      <c r="AT377" s="239" t="s">
        <v>157</v>
      </c>
      <c r="AU377" s="239" t="s">
        <v>84</v>
      </c>
      <c r="AY377" s="17" t="s">
        <v>154</v>
      </c>
      <c r="BE377" s="240">
        <f>IF(N377="základní",J377,0)</f>
        <v>0</v>
      </c>
      <c r="BF377" s="240">
        <f>IF(N377="snížená",J377,0)</f>
        <v>0</v>
      </c>
      <c r="BG377" s="240">
        <f>IF(N377="zákl. přenesená",J377,0)</f>
        <v>0</v>
      </c>
      <c r="BH377" s="240">
        <f>IF(N377="sníž. přenesená",J377,0)</f>
        <v>0</v>
      </c>
      <c r="BI377" s="240">
        <f>IF(N377="nulová",J377,0)</f>
        <v>0</v>
      </c>
      <c r="BJ377" s="17" t="s">
        <v>82</v>
      </c>
      <c r="BK377" s="240">
        <f>ROUND(I377*H377,2)</f>
        <v>0</v>
      </c>
      <c r="BL377" s="17" t="s">
        <v>249</v>
      </c>
      <c r="BM377" s="239" t="s">
        <v>624</v>
      </c>
    </row>
    <row r="378" s="2" customFormat="1">
      <c r="A378" s="38"/>
      <c r="B378" s="39"/>
      <c r="C378" s="40"/>
      <c r="D378" s="241" t="s">
        <v>163</v>
      </c>
      <c r="E378" s="40"/>
      <c r="F378" s="242" t="s">
        <v>625</v>
      </c>
      <c r="G378" s="40"/>
      <c r="H378" s="40"/>
      <c r="I378" s="243"/>
      <c r="J378" s="40"/>
      <c r="K378" s="40"/>
      <c r="L378" s="44"/>
      <c r="M378" s="244"/>
      <c r="N378" s="24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163</v>
      </c>
      <c r="AU378" s="17" t="s">
        <v>84</v>
      </c>
    </row>
    <row r="379" s="2" customFormat="1" ht="33" customHeight="1">
      <c r="A379" s="38"/>
      <c r="B379" s="39"/>
      <c r="C379" s="278" t="s">
        <v>626</v>
      </c>
      <c r="D379" s="278" t="s">
        <v>232</v>
      </c>
      <c r="E379" s="279" t="s">
        <v>627</v>
      </c>
      <c r="F379" s="280" t="s">
        <v>628</v>
      </c>
      <c r="G379" s="281" t="s">
        <v>228</v>
      </c>
      <c r="H379" s="282">
        <v>1</v>
      </c>
      <c r="I379" s="283"/>
      <c r="J379" s="284">
        <f>ROUND(I379*H379,2)</f>
        <v>0</v>
      </c>
      <c r="K379" s="285"/>
      <c r="L379" s="286"/>
      <c r="M379" s="287" t="s">
        <v>1</v>
      </c>
      <c r="N379" s="288" t="s">
        <v>39</v>
      </c>
      <c r="O379" s="91"/>
      <c r="P379" s="237">
        <f>O379*H379</f>
        <v>0</v>
      </c>
      <c r="Q379" s="237">
        <v>0.048000000000000001</v>
      </c>
      <c r="R379" s="237">
        <f>Q379*H379</f>
        <v>0.048000000000000001</v>
      </c>
      <c r="S379" s="237">
        <v>0</v>
      </c>
      <c r="T379" s="23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9" t="s">
        <v>349</v>
      </c>
      <c r="AT379" s="239" t="s">
        <v>232</v>
      </c>
      <c r="AU379" s="239" t="s">
        <v>84</v>
      </c>
      <c r="AY379" s="17" t="s">
        <v>154</v>
      </c>
      <c r="BE379" s="240">
        <f>IF(N379="základní",J379,0)</f>
        <v>0</v>
      </c>
      <c r="BF379" s="240">
        <f>IF(N379="snížená",J379,0)</f>
        <v>0</v>
      </c>
      <c r="BG379" s="240">
        <f>IF(N379="zákl. přenesená",J379,0)</f>
        <v>0</v>
      </c>
      <c r="BH379" s="240">
        <f>IF(N379="sníž. přenesená",J379,0)</f>
        <v>0</v>
      </c>
      <c r="BI379" s="240">
        <f>IF(N379="nulová",J379,0)</f>
        <v>0</v>
      </c>
      <c r="BJ379" s="17" t="s">
        <v>82</v>
      </c>
      <c r="BK379" s="240">
        <f>ROUND(I379*H379,2)</f>
        <v>0</v>
      </c>
      <c r="BL379" s="17" t="s">
        <v>249</v>
      </c>
      <c r="BM379" s="239" t="s">
        <v>629</v>
      </c>
    </row>
    <row r="380" s="2" customFormat="1">
      <c r="A380" s="38"/>
      <c r="B380" s="39"/>
      <c r="C380" s="40"/>
      <c r="D380" s="241" t="s">
        <v>163</v>
      </c>
      <c r="E380" s="40"/>
      <c r="F380" s="242" t="s">
        <v>630</v>
      </c>
      <c r="G380" s="40"/>
      <c r="H380" s="40"/>
      <c r="I380" s="243"/>
      <c r="J380" s="40"/>
      <c r="K380" s="40"/>
      <c r="L380" s="44"/>
      <c r="M380" s="244"/>
      <c r="N380" s="24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163</v>
      </c>
      <c r="AU380" s="17" t="s">
        <v>84</v>
      </c>
    </row>
    <row r="381" s="2" customFormat="1">
      <c r="A381" s="38"/>
      <c r="B381" s="39"/>
      <c r="C381" s="40"/>
      <c r="D381" s="241" t="s">
        <v>236</v>
      </c>
      <c r="E381" s="40"/>
      <c r="F381" s="289" t="s">
        <v>599</v>
      </c>
      <c r="G381" s="40"/>
      <c r="H381" s="40"/>
      <c r="I381" s="243"/>
      <c r="J381" s="40"/>
      <c r="K381" s="40"/>
      <c r="L381" s="44"/>
      <c r="M381" s="244"/>
      <c r="N381" s="24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236</v>
      </c>
      <c r="AU381" s="17" t="s">
        <v>84</v>
      </c>
    </row>
    <row r="382" s="2" customFormat="1" ht="16.5" customHeight="1">
      <c r="A382" s="38"/>
      <c r="B382" s="39"/>
      <c r="C382" s="227" t="s">
        <v>631</v>
      </c>
      <c r="D382" s="227" t="s">
        <v>157</v>
      </c>
      <c r="E382" s="228" t="s">
        <v>632</v>
      </c>
      <c r="F382" s="229" t="s">
        <v>633</v>
      </c>
      <c r="G382" s="230" t="s">
        <v>394</v>
      </c>
      <c r="H382" s="231">
        <v>1</v>
      </c>
      <c r="I382" s="232"/>
      <c r="J382" s="233">
        <f>ROUND(I382*H382,2)</f>
        <v>0</v>
      </c>
      <c r="K382" s="234"/>
      <c r="L382" s="44"/>
      <c r="M382" s="235" t="s">
        <v>1</v>
      </c>
      <c r="N382" s="236" t="s">
        <v>39</v>
      </c>
      <c r="O382" s="91"/>
      <c r="P382" s="237">
        <f>O382*H382</f>
        <v>0</v>
      </c>
      <c r="Q382" s="237">
        <v>0.29999999999999999</v>
      </c>
      <c r="R382" s="237">
        <f>Q382*H382</f>
        <v>0.29999999999999999</v>
      </c>
      <c r="S382" s="237">
        <v>0</v>
      </c>
      <c r="T382" s="23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9" t="s">
        <v>249</v>
      </c>
      <c r="AT382" s="239" t="s">
        <v>157</v>
      </c>
      <c r="AU382" s="239" t="s">
        <v>84</v>
      </c>
      <c r="AY382" s="17" t="s">
        <v>154</v>
      </c>
      <c r="BE382" s="240">
        <f>IF(N382="základní",J382,0)</f>
        <v>0</v>
      </c>
      <c r="BF382" s="240">
        <f>IF(N382="snížená",J382,0)</f>
        <v>0</v>
      </c>
      <c r="BG382" s="240">
        <f>IF(N382="zákl. přenesená",J382,0)</f>
        <v>0</v>
      </c>
      <c r="BH382" s="240">
        <f>IF(N382="sníž. přenesená",J382,0)</f>
        <v>0</v>
      </c>
      <c r="BI382" s="240">
        <f>IF(N382="nulová",J382,0)</f>
        <v>0</v>
      </c>
      <c r="BJ382" s="17" t="s">
        <v>82</v>
      </c>
      <c r="BK382" s="240">
        <f>ROUND(I382*H382,2)</f>
        <v>0</v>
      </c>
      <c r="BL382" s="17" t="s">
        <v>249</v>
      </c>
      <c r="BM382" s="239" t="s">
        <v>634</v>
      </c>
    </row>
    <row r="383" s="2" customFormat="1">
      <c r="A383" s="38"/>
      <c r="B383" s="39"/>
      <c r="C383" s="40"/>
      <c r="D383" s="241" t="s">
        <v>163</v>
      </c>
      <c r="E383" s="40"/>
      <c r="F383" s="242" t="s">
        <v>635</v>
      </c>
      <c r="G383" s="40"/>
      <c r="H383" s="40"/>
      <c r="I383" s="243"/>
      <c r="J383" s="40"/>
      <c r="K383" s="40"/>
      <c r="L383" s="44"/>
      <c r="M383" s="244"/>
      <c r="N383" s="245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163</v>
      </c>
      <c r="AU383" s="17" t="s">
        <v>84</v>
      </c>
    </row>
    <row r="384" s="2" customFormat="1" ht="21.75" customHeight="1">
      <c r="A384" s="38"/>
      <c r="B384" s="39"/>
      <c r="C384" s="227" t="s">
        <v>636</v>
      </c>
      <c r="D384" s="227" t="s">
        <v>157</v>
      </c>
      <c r="E384" s="228" t="s">
        <v>637</v>
      </c>
      <c r="F384" s="229" t="s">
        <v>638</v>
      </c>
      <c r="G384" s="230" t="s">
        <v>394</v>
      </c>
      <c r="H384" s="231">
        <v>1</v>
      </c>
      <c r="I384" s="232"/>
      <c r="J384" s="233">
        <f>ROUND(I384*H384,2)</f>
        <v>0</v>
      </c>
      <c r="K384" s="234"/>
      <c r="L384" s="44"/>
      <c r="M384" s="235" t="s">
        <v>1</v>
      </c>
      <c r="N384" s="236" t="s">
        <v>39</v>
      </c>
      <c r="O384" s="91"/>
      <c r="P384" s="237">
        <f>O384*H384</f>
        <v>0</v>
      </c>
      <c r="Q384" s="237">
        <v>0.29999999999999999</v>
      </c>
      <c r="R384" s="237">
        <f>Q384*H384</f>
        <v>0.29999999999999999</v>
      </c>
      <c r="S384" s="237">
        <v>0</v>
      </c>
      <c r="T384" s="23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9" t="s">
        <v>249</v>
      </c>
      <c r="AT384" s="239" t="s">
        <v>157</v>
      </c>
      <c r="AU384" s="239" t="s">
        <v>84</v>
      </c>
      <c r="AY384" s="17" t="s">
        <v>154</v>
      </c>
      <c r="BE384" s="240">
        <f>IF(N384="základní",J384,0)</f>
        <v>0</v>
      </c>
      <c r="BF384" s="240">
        <f>IF(N384="snížená",J384,0)</f>
        <v>0</v>
      </c>
      <c r="BG384" s="240">
        <f>IF(N384="zákl. přenesená",J384,0)</f>
        <v>0</v>
      </c>
      <c r="BH384" s="240">
        <f>IF(N384="sníž. přenesená",J384,0)</f>
        <v>0</v>
      </c>
      <c r="BI384" s="240">
        <f>IF(N384="nulová",J384,0)</f>
        <v>0</v>
      </c>
      <c r="BJ384" s="17" t="s">
        <v>82</v>
      </c>
      <c r="BK384" s="240">
        <f>ROUND(I384*H384,2)</f>
        <v>0</v>
      </c>
      <c r="BL384" s="17" t="s">
        <v>249</v>
      </c>
      <c r="BM384" s="239" t="s">
        <v>639</v>
      </c>
    </row>
    <row r="385" s="2" customFormat="1">
      <c r="A385" s="38"/>
      <c r="B385" s="39"/>
      <c r="C385" s="40"/>
      <c r="D385" s="241" t="s">
        <v>163</v>
      </c>
      <c r="E385" s="40"/>
      <c r="F385" s="242" t="s">
        <v>640</v>
      </c>
      <c r="G385" s="40"/>
      <c r="H385" s="40"/>
      <c r="I385" s="243"/>
      <c r="J385" s="40"/>
      <c r="K385" s="40"/>
      <c r="L385" s="44"/>
      <c r="M385" s="244"/>
      <c r="N385" s="24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163</v>
      </c>
      <c r="AU385" s="17" t="s">
        <v>84</v>
      </c>
    </row>
    <row r="386" s="2" customFormat="1" ht="24.15" customHeight="1">
      <c r="A386" s="38"/>
      <c r="B386" s="39"/>
      <c r="C386" s="227" t="s">
        <v>641</v>
      </c>
      <c r="D386" s="227" t="s">
        <v>157</v>
      </c>
      <c r="E386" s="228" t="s">
        <v>642</v>
      </c>
      <c r="F386" s="229" t="s">
        <v>643</v>
      </c>
      <c r="G386" s="230" t="s">
        <v>644</v>
      </c>
      <c r="H386" s="290"/>
      <c r="I386" s="232"/>
      <c r="J386" s="233">
        <f>ROUND(I386*H386,2)</f>
        <v>0</v>
      </c>
      <c r="K386" s="234"/>
      <c r="L386" s="44"/>
      <c r="M386" s="235" t="s">
        <v>1</v>
      </c>
      <c r="N386" s="236" t="s">
        <v>39</v>
      </c>
      <c r="O386" s="91"/>
      <c r="P386" s="237">
        <f>O386*H386</f>
        <v>0</v>
      </c>
      <c r="Q386" s="237">
        <v>0</v>
      </c>
      <c r="R386" s="237">
        <f>Q386*H386</f>
        <v>0</v>
      </c>
      <c r="S386" s="237">
        <v>0</v>
      </c>
      <c r="T386" s="23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9" t="s">
        <v>249</v>
      </c>
      <c r="AT386" s="239" t="s">
        <v>157</v>
      </c>
      <c r="AU386" s="239" t="s">
        <v>84</v>
      </c>
      <c r="AY386" s="17" t="s">
        <v>154</v>
      </c>
      <c r="BE386" s="240">
        <f>IF(N386="základní",J386,0)</f>
        <v>0</v>
      </c>
      <c r="BF386" s="240">
        <f>IF(N386="snížená",J386,0)</f>
        <v>0</v>
      </c>
      <c r="BG386" s="240">
        <f>IF(N386="zákl. přenesená",J386,0)</f>
        <v>0</v>
      </c>
      <c r="BH386" s="240">
        <f>IF(N386="sníž. přenesená",J386,0)</f>
        <v>0</v>
      </c>
      <c r="BI386" s="240">
        <f>IF(N386="nulová",J386,0)</f>
        <v>0</v>
      </c>
      <c r="BJ386" s="17" t="s">
        <v>82</v>
      </c>
      <c r="BK386" s="240">
        <f>ROUND(I386*H386,2)</f>
        <v>0</v>
      </c>
      <c r="BL386" s="17" t="s">
        <v>249</v>
      </c>
      <c r="BM386" s="239" t="s">
        <v>645</v>
      </c>
    </row>
    <row r="387" s="2" customFormat="1">
      <c r="A387" s="38"/>
      <c r="B387" s="39"/>
      <c r="C387" s="40"/>
      <c r="D387" s="241" t="s">
        <v>163</v>
      </c>
      <c r="E387" s="40"/>
      <c r="F387" s="242" t="s">
        <v>646</v>
      </c>
      <c r="G387" s="40"/>
      <c r="H387" s="40"/>
      <c r="I387" s="243"/>
      <c r="J387" s="40"/>
      <c r="K387" s="40"/>
      <c r="L387" s="44"/>
      <c r="M387" s="244"/>
      <c r="N387" s="24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163</v>
      </c>
      <c r="AU387" s="17" t="s">
        <v>84</v>
      </c>
    </row>
    <row r="388" s="12" customFormat="1" ht="22.8" customHeight="1">
      <c r="A388" s="12"/>
      <c r="B388" s="211"/>
      <c r="C388" s="212"/>
      <c r="D388" s="213" t="s">
        <v>73</v>
      </c>
      <c r="E388" s="225" t="s">
        <v>647</v>
      </c>
      <c r="F388" s="225" t="s">
        <v>648</v>
      </c>
      <c r="G388" s="212"/>
      <c r="H388" s="212"/>
      <c r="I388" s="215"/>
      <c r="J388" s="226">
        <f>BK388</f>
        <v>0</v>
      </c>
      <c r="K388" s="212"/>
      <c r="L388" s="217"/>
      <c r="M388" s="218"/>
      <c r="N388" s="219"/>
      <c r="O388" s="219"/>
      <c r="P388" s="220">
        <f>SUM(P389:P411)</f>
        <v>0</v>
      </c>
      <c r="Q388" s="219"/>
      <c r="R388" s="220">
        <f>SUM(R389:R411)</f>
        <v>0.46034029999999987</v>
      </c>
      <c r="S388" s="219"/>
      <c r="T388" s="221">
        <f>SUM(T389:T411)</f>
        <v>15.395598700000001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2" t="s">
        <v>84</v>
      </c>
      <c r="AT388" s="223" t="s">
        <v>73</v>
      </c>
      <c r="AU388" s="223" t="s">
        <v>82</v>
      </c>
      <c r="AY388" s="222" t="s">
        <v>154</v>
      </c>
      <c r="BK388" s="224">
        <f>SUM(BK389:BK411)</f>
        <v>0</v>
      </c>
    </row>
    <row r="389" s="2" customFormat="1" ht="16.5" customHeight="1">
      <c r="A389" s="38"/>
      <c r="B389" s="39"/>
      <c r="C389" s="227" t="s">
        <v>649</v>
      </c>
      <c r="D389" s="227" t="s">
        <v>157</v>
      </c>
      <c r="E389" s="228" t="s">
        <v>650</v>
      </c>
      <c r="F389" s="229" t="s">
        <v>651</v>
      </c>
      <c r="G389" s="230" t="s">
        <v>189</v>
      </c>
      <c r="H389" s="231">
        <v>15.43</v>
      </c>
      <c r="I389" s="232"/>
      <c r="J389" s="233">
        <f>ROUND(I389*H389,2)</f>
        <v>0</v>
      </c>
      <c r="K389" s="234"/>
      <c r="L389" s="44"/>
      <c r="M389" s="235" t="s">
        <v>1</v>
      </c>
      <c r="N389" s="236" t="s">
        <v>39</v>
      </c>
      <c r="O389" s="91"/>
      <c r="P389" s="237">
        <f>O389*H389</f>
        <v>0</v>
      </c>
      <c r="Q389" s="237">
        <v>0</v>
      </c>
      <c r="R389" s="237">
        <f>Q389*H389</f>
        <v>0</v>
      </c>
      <c r="S389" s="237">
        <v>0</v>
      </c>
      <c r="T389" s="23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9" t="s">
        <v>249</v>
      </c>
      <c r="AT389" s="239" t="s">
        <v>157</v>
      </c>
      <c r="AU389" s="239" t="s">
        <v>84</v>
      </c>
      <c r="AY389" s="17" t="s">
        <v>154</v>
      </c>
      <c r="BE389" s="240">
        <f>IF(N389="základní",J389,0)</f>
        <v>0</v>
      </c>
      <c r="BF389" s="240">
        <f>IF(N389="snížená",J389,0)</f>
        <v>0</v>
      </c>
      <c r="BG389" s="240">
        <f>IF(N389="zákl. přenesená",J389,0)</f>
        <v>0</v>
      </c>
      <c r="BH389" s="240">
        <f>IF(N389="sníž. přenesená",J389,0)</f>
        <v>0</v>
      </c>
      <c r="BI389" s="240">
        <f>IF(N389="nulová",J389,0)</f>
        <v>0</v>
      </c>
      <c r="BJ389" s="17" t="s">
        <v>82</v>
      </c>
      <c r="BK389" s="240">
        <f>ROUND(I389*H389,2)</f>
        <v>0</v>
      </c>
      <c r="BL389" s="17" t="s">
        <v>249</v>
      </c>
      <c r="BM389" s="239" t="s">
        <v>652</v>
      </c>
    </row>
    <row r="390" s="2" customFormat="1">
      <c r="A390" s="38"/>
      <c r="B390" s="39"/>
      <c r="C390" s="40"/>
      <c r="D390" s="241" t="s">
        <v>163</v>
      </c>
      <c r="E390" s="40"/>
      <c r="F390" s="242" t="s">
        <v>653</v>
      </c>
      <c r="G390" s="40"/>
      <c r="H390" s="40"/>
      <c r="I390" s="243"/>
      <c r="J390" s="40"/>
      <c r="K390" s="40"/>
      <c r="L390" s="44"/>
      <c r="M390" s="244"/>
      <c r="N390" s="24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163</v>
      </c>
      <c r="AU390" s="17" t="s">
        <v>84</v>
      </c>
    </row>
    <row r="391" s="2" customFormat="1" ht="16.5" customHeight="1">
      <c r="A391" s="38"/>
      <c r="B391" s="39"/>
      <c r="C391" s="227" t="s">
        <v>654</v>
      </c>
      <c r="D391" s="227" t="s">
        <v>157</v>
      </c>
      <c r="E391" s="228" t="s">
        <v>655</v>
      </c>
      <c r="F391" s="229" t="s">
        <v>656</v>
      </c>
      <c r="G391" s="230" t="s">
        <v>189</v>
      </c>
      <c r="H391" s="231">
        <v>15.43</v>
      </c>
      <c r="I391" s="232"/>
      <c r="J391" s="233">
        <f>ROUND(I391*H391,2)</f>
        <v>0</v>
      </c>
      <c r="K391" s="234"/>
      <c r="L391" s="44"/>
      <c r="M391" s="235" t="s">
        <v>1</v>
      </c>
      <c r="N391" s="236" t="s">
        <v>39</v>
      </c>
      <c r="O391" s="91"/>
      <c r="P391" s="237">
        <f>O391*H391</f>
        <v>0</v>
      </c>
      <c r="Q391" s="237">
        <v>0.00029999999999999997</v>
      </c>
      <c r="R391" s="237">
        <f>Q391*H391</f>
        <v>0.0046289999999999994</v>
      </c>
      <c r="S391" s="237">
        <v>0</v>
      </c>
      <c r="T391" s="23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9" t="s">
        <v>249</v>
      </c>
      <c r="AT391" s="239" t="s">
        <v>157</v>
      </c>
      <c r="AU391" s="239" t="s">
        <v>84</v>
      </c>
      <c r="AY391" s="17" t="s">
        <v>154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7" t="s">
        <v>82</v>
      </c>
      <c r="BK391" s="240">
        <f>ROUND(I391*H391,2)</f>
        <v>0</v>
      </c>
      <c r="BL391" s="17" t="s">
        <v>249</v>
      </c>
      <c r="BM391" s="239" t="s">
        <v>657</v>
      </c>
    </row>
    <row r="392" s="2" customFormat="1">
      <c r="A392" s="38"/>
      <c r="B392" s="39"/>
      <c r="C392" s="40"/>
      <c r="D392" s="241" t="s">
        <v>163</v>
      </c>
      <c r="E392" s="40"/>
      <c r="F392" s="242" t="s">
        <v>658</v>
      </c>
      <c r="G392" s="40"/>
      <c r="H392" s="40"/>
      <c r="I392" s="243"/>
      <c r="J392" s="40"/>
      <c r="K392" s="40"/>
      <c r="L392" s="44"/>
      <c r="M392" s="244"/>
      <c r="N392" s="24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163</v>
      </c>
      <c r="AU392" s="17" t="s">
        <v>84</v>
      </c>
    </row>
    <row r="393" s="2" customFormat="1" ht="24.15" customHeight="1">
      <c r="A393" s="38"/>
      <c r="B393" s="39"/>
      <c r="C393" s="227" t="s">
        <v>659</v>
      </c>
      <c r="D393" s="227" t="s">
        <v>157</v>
      </c>
      <c r="E393" s="228" t="s">
        <v>660</v>
      </c>
      <c r="F393" s="229" t="s">
        <v>661</v>
      </c>
      <c r="G393" s="230" t="s">
        <v>450</v>
      </c>
      <c r="H393" s="231">
        <v>1.2</v>
      </c>
      <c r="I393" s="232"/>
      <c r="J393" s="233">
        <f>ROUND(I393*H393,2)</f>
        <v>0</v>
      </c>
      <c r="K393" s="234"/>
      <c r="L393" s="44"/>
      <c r="M393" s="235" t="s">
        <v>1</v>
      </c>
      <c r="N393" s="236" t="s">
        <v>39</v>
      </c>
      <c r="O393" s="91"/>
      <c r="P393" s="237">
        <f>O393*H393</f>
        <v>0</v>
      </c>
      <c r="Q393" s="237">
        <v>0.00020000000000000001</v>
      </c>
      <c r="R393" s="237">
        <f>Q393*H393</f>
        <v>0.00024000000000000001</v>
      </c>
      <c r="S393" s="237">
        <v>0</v>
      </c>
      <c r="T393" s="23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9" t="s">
        <v>249</v>
      </c>
      <c r="AT393" s="239" t="s">
        <v>157</v>
      </c>
      <c r="AU393" s="239" t="s">
        <v>84</v>
      </c>
      <c r="AY393" s="17" t="s">
        <v>154</v>
      </c>
      <c r="BE393" s="240">
        <f>IF(N393="základní",J393,0)</f>
        <v>0</v>
      </c>
      <c r="BF393" s="240">
        <f>IF(N393="snížená",J393,0)</f>
        <v>0</v>
      </c>
      <c r="BG393" s="240">
        <f>IF(N393="zákl. přenesená",J393,0)</f>
        <v>0</v>
      </c>
      <c r="BH393" s="240">
        <f>IF(N393="sníž. přenesená",J393,0)</f>
        <v>0</v>
      </c>
      <c r="BI393" s="240">
        <f>IF(N393="nulová",J393,0)</f>
        <v>0</v>
      </c>
      <c r="BJ393" s="17" t="s">
        <v>82</v>
      </c>
      <c r="BK393" s="240">
        <f>ROUND(I393*H393,2)</f>
        <v>0</v>
      </c>
      <c r="BL393" s="17" t="s">
        <v>249</v>
      </c>
      <c r="BM393" s="239" t="s">
        <v>662</v>
      </c>
    </row>
    <row r="394" s="2" customFormat="1">
      <c r="A394" s="38"/>
      <c r="B394" s="39"/>
      <c r="C394" s="40"/>
      <c r="D394" s="241" t="s">
        <v>163</v>
      </c>
      <c r="E394" s="40"/>
      <c r="F394" s="242" t="s">
        <v>663</v>
      </c>
      <c r="G394" s="40"/>
      <c r="H394" s="40"/>
      <c r="I394" s="243"/>
      <c r="J394" s="40"/>
      <c r="K394" s="40"/>
      <c r="L394" s="44"/>
      <c r="M394" s="244"/>
      <c r="N394" s="245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163</v>
      </c>
      <c r="AU394" s="17" t="s">
        <v>84</v>
      </c>
    </row>
    <row r="395" s="2" customFormat="1" ht="24.15" customHeight="1">
      <c r="A395" s="38"/>
      <c r="B395" s="39"/>
      <c r="C395" s="278" t="s">
        <v>664</v>
      </c>
      <c r="D395" s="278" t="s">
        <v>232</v>
      </c>
      <c r="E395" s="279" t="s">
        <v>665</v>
      </c>
      <c r="F395" s="280" t="s">
        <v>666</v>
      </c>
      <c r="G395" s="281" t="s">
        <v>450</v>
      </c>
      <c r="H395" s="282">
        <v>1.3200000000000001</v>
      </c>
      <c r="I395" s="283"/>
      <c r="J395" s="284">
        <f>ROUND(I395*H395,2)</f>
        <v>0</v>
      </c>
      <c r="K395" s="285"/>
      <c r="L395" s="286"/>
      <c r="M395" s="287" t="s">
        <v>1</v>
      </c>
      <c r="N395" s="288" t="s">
        <v>39</v>
      </c>
      <c r="O395" s="91"/>
      <c r="P395" s="237">
        <f>O395*H395</f>
        <v>0</v>
      </c>
      <c r="Q395" s="237">
        <v>0.00010000000000000001</v>
      </c>
      <c r="R395" s="237">
        <f>Q395*H395</f>
        <v>0.00013200000000000001</v>
      </c>
      <c r="S395" s="237">
        <v>0</v>
      </c>
      <c r="T395" s="23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9" t="s">
        <v>349</v>
      </c>
      <c r="AT395" s="239" t="s">
        <v>232</v>
      </c>
      <c r="AU395" s="239" t="s">
        <v>84</v>
      </c>
      <c r="AY395" s="17" t="s">
        <v>154</v>
      </c>
      <c r="BE395" s="240">
        <f>IF(N395="základní",J395,0)</f>
        <v>0</v>
      </c>
      <c r="BF395" s="240">
        <f>IF(N395="snížená",J395,0)</f>
        <v>0</v>
      </c>
      <c r="BG395" s="240">
        <f>IF(N395="zákl. přenesená",J395,0)</f>
        <v>0</v>
      </c>
      <c r="BH395" s="240">
        <f>IF(N395="sníž. přenesená",J395,0)</f>
        <v>0</v>
      </c>
      <c r="BI395" s="240">
        <f>IF(N395="nulová",J395,0)</f>
        <v>0</v>
      </c>
      <c r="BJ395" s="17" t="s">
        <v>82</v>
      </c>
      <c r="BK395" s="240">
        <f>ROUND(I395*H395,2)</f>
        <v>0</v>
      </c>
      <c r="BL395" s="17" t="s">
        <v>249</v>
      </c>
      <c r="BM395" s="239" t="s">
        <v>667</v>
      </c>
    </row>
    <row r="396" s="2" customFormat="1">
      <c r="A396" s="38"/>
      <c r="B396" s="39"/>
      <c r="C396" s="40"/>
      <c r="D396" s="241" t="s">
        <v>163</v>
      </c>
      <c r="E396" s="40"/>
      <c r="F396" s="242" t="s">
        <v>666</v>
      </c>
      <c r="G396" s="40"/>
      <c r="H396" s="40"/>
      <c r="I396" s="243"/>
      <c r="J396" s="40"/>
      <c r="K396" s="40"/>
      <c r="L396" s="44"/>
      <c r="M396" s="244"/>
      <c r="N396" s="24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163</v>
      </c>
      <c r="AU396" s="17" t="s">
        <v>84</v>
      </c>
    </row>
    <row r="397" s="2" customFormat="1">
      <c r="A397" s="38"/>
      <c r="B397" s="39"/>
      <c r="C397" s="40"/>
      <c r="D397" s="241" t="s">
        <v>236</v>
      </c>
      <c r="E397" s="40"/>
      <c r="F397" s="289" t="s">
        <v>668</v>
      </c>
      <c r="G397" s="40"/>
      <c r="H397" s="40"/>
      <c r="I397" s="243"/>
      <c r="J397" s="40"/>
      <c r="K397" s="40"/>
      <c r="L397" s="44"/>
      <c r="M397" s="244"/>
      <c r="N397" s="24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236</v>
      </c>
      <c r="AU397" s="17" t="s">
        <v>84</v>
      </c>
    </row>
    <row r="398" s="13" customFormat="1">
      <c r="A398" s="13"/>
      <c r="B398" s="246"/>
      <c r="C398" s="247"/>
      <c r="D398" s="241" t="s">
        <v>165</v>
      </c>
      <c r="E398" s="247"/>
      <c r="F398" s="249" t="s">
        <v>669</v>
      </c>
      <c r="G398" s="247"/>
      <c r="H398" s="250">
        <v>1.3200000000000001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6" t="s">
        <v>165</v>
      </c>
      <c r="AU398" s="256" t="s">
        <v>84</v>
      </c>
      <c r="AV398" s="13" t="s">
        <v>84</v>
      </c>
      <c r="AW398" s="13" t="s">
        <v>4</v>
      </c>
      <c r="AX398" s="13" t="s">
        <v>82</v>
      </c>
      <c r="AY398" s="256" t="s">
        <v>154</v>
      </c>
    </row>
    <row r="399" s="2" customFormat="1" ht="24.15" customHeight="1">
      <c r="A399" s="38"/>
      <c r="B399" s="39"/>
      <c r="C399" s="227" t="s">
        <v>670</v>
      </c>
      <c r="D399" s="227" t="s">
        <v>157</v>
      </c>
      <c r="E399" s="228" t="s">
        <v>671</v>
      </c>
      <c r="F399" s="229" t="s">
        <v>672</v>
      </c>
      <c r="G399" s="230" t="s">
        <v>189</v>
      </c>
      <c r="H399" s="231">
        <v>185.11000000000001</v>
      </c>
      <c r="I399" s="232"/>
      <c r="J399" s="233">
        <f>ROUND(I399*H399,2)</f>
        <v>0</v>
      </c>
      <c r="K399" s="234"/>
      <c r="L399" s="44"/>
      <c r="M399" s="235" t="s">
        <v>1</v>
      </c>
      <c r="N399" s="236" t="s">
        <v>39</v>
      </c>
      <c r="O399" s="91"/>
      <c r="P399" s="237">
        <f>O399*H399</f>
        <v>0</v>
      </c>
      <c r="Q399" s="237">
        <v>0</v>
      </c>
      <c r="R399" s="237">
        <f>Q399*H399</f>
        <v>0</v>
      </c>
      <c r="S399" s="237">
        <v>0.083169999999999994</v>
      </c>
      <c r="T399" s="238">
        <f>S399*H399</f>
        <v>15.395598700000001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9" t="s">
        <v>249</v>
      </c>
      <c r="AT399" s="239" t="s">
        <v>157</v>
      </c>
      <c r="AU399" s="239" t="s">
        <v>84</v>
      </c>
      <c r="AY399" s="17" t="s">
        <v>154</v>
      </c>
      <c r="BE399" s="240">
        <f>IF(N399="základní",J399,0)</f>
        <v>0</v>
      </c>
      <c r="BF399" s="240">
        <f>IF(N399="snížená",J399,0)</f>
        <v>0</v>
      </c>
      <c r="BG399" s="240">
        <f>IF(N399="zákl. přenesená",J399,0)</f>
        <v>0</v>
      </c>
      <c r="BH399" s="240">
        <f>IF(N399="sníž. přenesená",J399,0)</f>
        <v>0</v>
      </c>
      <c r="BI399" s="240">
        <f>IF(N399="nulová",J399,0)</f>
        <v>0</v>
      </c>
      <c r="BJ399" s="17" t="s">
        <v>82</v>
      </c>
      <c r="BK399" s="240">
        <f>ROUND(I399*H399,2)</f>
        <v>0</v>
      </c>
      <c r="BL399" s="17" t="s">
        <v>249</v>
      </c>
      <c r="BM399" s="239" t="s">
        <v>673</v>
      </c>
    </row>
    <row r="400" s="2" customFormat="1">
      <c r="A400" s="38"/>
      <c r="B400" s="39"/>
      <c r="C400" s="40"/>
      <c r="D400" s="241" t="s">
        <v>163</v>
      </c>
      <c r="E400" s="40"/>
      <c r="F400" s="242" t="s">
        <v>672</v>
      </c>
      <c r="G400" s="40"/>
      <c r="H400" s="40"/>
      <c r="I400" s="243"/>
      <c r="J400" s="40"/>
      <c r="K400" s="40"/>
      <c r="L400" s="44"/>
      <c r="M400" s="244"/>
      <c r="N400" s="24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163</v>
      </c>
      <c r="AU400" s="17" t="s">
        <v>84</v>
      </c>
    </row>
    <row r="401" s="2" customFormat="1" ht="37.8" customHeight="1">
      <c r="A401" s="38"/>
      <c r="B401" s="39"/>
      <c r="C401" s="227" t="s">
        <v>674</v>
      </c>
      <c r="D401" s="227" t="s">
        <v>157</v>
      </c>
      <c r="E401" s="228" t="s">
        <v>675</v>
      </c>
      <c r="F401" s="229" t="s">
        <v>676</v>
      </c>
      <c r="G401" s="230" t="s">
        <v>189</v>
      </c>
      <c r="H401" s="231">
        <v>15.43</v>
      </c>
      <c r="I401" s="232"/>
      <c r="J401" s="233">
        <f>ROUND(I401*H401,2)</f>
        <v>0</v>
      </c>
      <c r="K401" s="234"/>
      <c r="L401" s="44"/>
      <c r="M401" s="235" t="s">
        <v>1</v>
      </c>
      <c r="N401" s="236" t="s">
        <v>39</v>
      </c>
      <c r="O401" s="91"/>
      <c r="P401" s="237">
        <f>O401*H401</f>
        <v>0</v>
      </c>
      <c r="Q401" s="237">
        <v>0.0068900000000000003</v>
      </c>
      <c r="R401" s="237">
        <f>Q401*H401</f>
        <v>0.1063127</v>
      </c>
      <c r="S401" s="237">
        <v>0</v>
      </c>
      <c r="T401" s="23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9" t="s">
        <v>249</v>
      </c>
      <c r="AT401" s="239" t="s">
        <v>157</v>
      </c>
      <c r="AU401" s="239" t="s">
        <v>84</v>
      </c>
      <c r="AY401" s="17" t="s">
        <v>154</v>
      </c>
      <c r="BE401" s="240">
        <f>IF(N401="základní",J401,0)</f>
        <v>0</v>
      </c>
      <c r="BF401" s="240">
        <f>IF(N401="snížená",J401,0)</f>
        <v>0</v>
      </c>
      <c r="BG401" s="240">
        <f>IF(N401="zákl. přenesená",J401,0)</f>
        <v>0</v>
      </c>
      <c r="BH401" s="240">
        <f>IF(N401="sníž. přenesená",J401,0)</f>
        <v>0</v>
      </c>
      <c r="BI401" s="240">
        <f>IF(N401="nulová",J401,0)</f>
        <v>0</v>
      </c>
      <c r="BJ401" s="17" t="s">
        <v>82</v>
      </c>
      <c r="BK401" s="240">
        <f>ROUND(I401*H401,2)</f>
        <v>0</v>
      </c>
      <c r="BL401" s="17" t="s">
        <v>249</v>
      </c>
      <c r="BM401" s="239" t="s">
        <v>677</v>
      </c>
    </row>
    <row r="402" s="2" customFormat="1">
      <c r="A402" s="38"/>
      <c r="B402" s="39"/>
      <c r="C402" s="40"/>
      <c r="D402" s="241" t="s">
        <v>163</v>
      </c>
      <c r="E402" s="40"/>
      <c r="F402" s="242" t="s">
        <v>678</v>
      </c>
      <c r="G402" s="40"/>
      <c r="H402" s="40"/>
      <c r="I402" s="243"/>
      <c r="J402" s="40"/>
      <c r="K402" s="40"/>
      <c r="L402" s="44"/>
      <c r="M402" s="244"/>
      <c r="N402" s="245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163</v>
      </c>
      <c r="AU402" s="17" t="s">
        <v>84</v>
      </c>
    </row>
    <row r="403" s="2" customFormat="1" ht="37.8" customHeight="1">
      <c r="A403" s="38"/>
      <c r="B403" s="39"/>
      <c r="C403" s="278" t="s">
        <v>679</v>
      </c>
      <c r="D403" s="278" t="s">
        <v>232</v>
      </c>
      <c r="E403" s="279" t="s">
        <v>680</v>
      </c>
      <c r="F403" s="280" t="s">
        <v>681</v>
      </c>
      <c r="G403" s="281" t="s">
        <v>189</v>
      </c>
      <c r="H403" s="282">
        <v>16.972999999999999</v>
      </c>
      <c r="I403" s="283"/>
      <c r="J403" s="284">
        <f>ROUND(I403*H403,2)</f>
        <v>0</v>
      </c>
      <c r="K403" s="285"/>
      <c r="L403" s="286"/>
      <c r="M403" s="287" t="s">
        <v>1</v>
      </c>
      <c r="N403" s="288" t="s">
        <v>39</v>
      </c>
      <c r="O403" s="91"/>
      <c r="P403" s="237">
        <f>O403*H403</f>
        <v>0</v>
      </c>
      <c r="Q403" s="237">
        <v>0.019199999999999998</v>
      </c>
      <c r="R403" s="237">
        <f>Q403*H403</f>
        <v>0.32588159999999994</v>
      </c>
      <c r="S403" s="237">
        <v>0</v>
      </c>
      <c r="T403" s="23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9" t="s">
        <v>349</v>
      </c>
      <c r="AT403" s="239" t="s">
        <v>232</v>
      </c>
      <c r="AU403" s="239" t="s">
        <v>84</v>
      </c>
      <c r="AY403" s="17" t="s">
        <v>154</v>
      </c>
      <c r="BE403" s="240">
        <f>IF(N403="základní",J403,0)</f>
        <v>0</v>
      </c>
      <c r="BF403" s="240">
        <f>IF(N403="snížená",J403,0)</f>
        <v>0</v>
      </c>
      <c r="BG403" s="240">
        <f>IF(N403="zákl. přenesená",J403,0)</f>
        <v>0</v>
      </c>
      <c r="BH403" s="240">
        <f>IF(N403="sníž. přenesená",J403,0)</f>
        <v>0</v>
      </c>
      <c r="BI403" s="240">
        <f>IF(N403="nulová",J403,0)</f>
        <v>0</v>
      </c>
      <c r="BJ403" s="17" t="s">
        <v>82</v>
      </c>
      <c r="BK403" s="240">
        <f>ROUND(I403*H403,2)</f>
        <v>0</v>
      </c>
      <c r="BL403" s="17" t="s">
        <v>249</v>
      </c>
      <c r="BM403" s="239" t="s">
        <v>682</v>
      </c>
    </row>
    <row r="404" s="2" customFormat="1">
      <c r="A404" s="38"/>
      <c r="B404" s="39"/>
      <c r="C404" s="40"/>
      <c r="D404" s="241" t="s">
        <v>163</v>
      </c>
      <c r="E404" s="40"/>
      <c r="F404" s="242" t="s">
        <v>681</v>
      </c>
      <c r="G404" s="40"/>
      <c r="H404" s="40"/>
      <c r="I404" s="243"/>
      <c r="J404" s="40"/>
      <c r="K404" s="40"/>
      <c r="L404" s="44"/>
      <c r="M404" s="244"/>
      <c r="N404" s="245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163</v>
      </c>
      <c r="AU404" s="17" t="s">
        <v>84</v>
      </c>
    </row>
    <row r="405" s="13" customFormat="1">
      <c r="A405" s="13"/>
      <c r="B405" s="246"/>
      <c r="C405" s="247"/>
      <c r="D405" s="241" t="s">
        <v>165</v>
      </c>
      <c r="E405" s="247"/>
      <c r="F405" s="249" t="s">
        <v>683</v>
      </c>
      <c r="G405" s="247"/>
      <c r="H405" s="250">
        <v>16.972999999999999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6" t="s">
        <v>165</v>
      </c>
      <c r="AU405" s="256" t="s">
        <v>84</v>
      </c>
      <c r="AV405" s="13" t="s">
        <v>84</v>
      </c>
      <c r="AW405" s="13" t="s">
        <v>4</v>
      </c>
      <c r="AX405" s="13" t="s">
        <v>82</v>
      </c>
      <c r="AY405" s="256" t="s">
        <v>154</v>
      </c>
    </row>
    <row r="406" s="2" customFormat="1" ht="24.15" customHeight="1">
      <c r="A406" s="38"/>
      <c r="B406" s="39"/>
      <c r="C406" s="227" t="s">
        <v>684</v>
      </c>
      <c r="D406" s="227" t="s">
        <v>157</v>
      </c>
      <c r="E406" s="228" t="s">
        <v>685</v>
      </c>
      <c r="F406" s="229" t="s">
        <v>686</v>
      </c>
      <c r="G406" s="230" t="s">
        <v>189</v>
      </c>
      <c r="H406" s="231">
        <v>15.43</v>
      </c>
      <c r="I406" s="232"/>
      <c r="J406" s="233">
        <f>ROUND(I406*H406,2)</f>
        <v>0</v>
      </c>
      <c r="K406" s="234"/>
      <c r="L406" s="44"/>
      <c r="M406" s="235" t="s">
        <v>1</v>
      </c>
      <c r="N406" s="236" t="s">
        <v>39</v>
      </c>
      <c r="O406" s="91"/>
      <c r="P406" s="237">
        <f>O406*H406</f>
        <v>0</v>
      </c>
      <c r="Q406" s="237">
        <v>0.0015</v>
      </c>
      <c r="R406" s="237">
        <f>Q406*H406</f>
        <v>0.023144999999999999</v>
      </c>
      <c r="S406" s="237">
        <v>0</v>
      </c>
      <c r="T406" s="23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9" t="s">
        <v>249</v>
      </c>
      <c r="AT406" s="239" t="s">
        <v>157</v>
      </c>
      <c r="AU406" s="239" t="s">
        <v>84</v>
      </c>
      <c r="AY406" s="17" t="s">
        <v>154</v>
      </c>
      <c r="BE406" s="240">
        <f>IF(N406="základní",J406,0)</f>
        <v>0</v>
      </c>
      <c r="BF406" s="240">
        <f>IF(N406="snížená",J406,0)</f>
        <v>0</v>
      </c>
      <c r="BG406" s="240">
        <f>IF(N406="zákl. přenesená",J406,0)</f>
        <v>0</v>
      </c>
      <c r="BH406" s="240">
        <f>IF(N406="sníž. přenesená",J406,0)</f>
        <v>0</v>
      </c>
      <c r="BI406" s="240">
        <f>IF(N406="nulová",J406,0)</f>
        <v>0</v>
      </c>
      <c r="BJ406" s="17" t="s">
        <v>82</v>
      </c>
      <c r="BK406" s="240">
        <f>ROUND(I406*H406,2)</f>
        <v>0</v>
      </c>
      <c r="BL406" s="17" t="s">
        <v>249</v>
      </c>
      <c r="BM406" s="239" t="s">
        <v>687</v>
      </c>
    </row>
    <row r="407" s="2" customFormat="1">
      <c r="A407" s="38"/>
      <c r="B407" s="39"/>
      <c r="C407" s="40"/>
      <c r="D407" s="241" t="s">
        <v>163</v>
      </c>
      <c r="E407" s="40"/>
      <c r="F407" s="242" t="s">
        <v>688</v>
      </c>
      <c r="G407" s="40"/>
      <c r="H407" s="40"/>
      <c r="I407" s="243"/>
      <c r="J407" s="40"/>
      <c r="K407" s="40"/>
      <c r="L407" s="44"/>
      <c r="M407" s="244"/>
      <c r="N407" s="245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163</v>
      </c>
      <c r="AU407" s="17" t="s">
        <v>84</v>
      </c>
    </row>
    <row r="408" s="2" customFormat="1" ht="24.15" customHeight="1">
      <c r="A408" s="38"/>
      <c r="B408" s="39"/>
      <c r="C408" s="227" t="s">
        <v>689</v>
      </c>
      <c r="D408" s="227" t="s">
        <v>157</v>
      </c>
      <c r="E408" s="228" t="s">
        <v>690</v>
      </c>
      <c r="F408" s="229" t="s">
        <v>691</v>
      </c>
      <c r="G408" s="230" t="s">
        <v>179</v>
      </c>
      <c r="H408" s="231">
        <v>0.46000000000000002</v>
      </c>
      <c r="I408" s="232"/>
      <c r="J408" s="233">
        <f>ROUND(I408*H408,2)</f>
        <v>0</v>
      </c>
      <c r="K408" s="234"/>
      <c r="L408" s="44"/>
      <c r="M408" s="235" t="s">
        <v>1</v>
      </c>
      <c r="N408" s="236" t="s">
        <v>39</v>
      </c>
      <c r="O408" s="91"/>
      <c r="P408" s="237">
        <f>O408*H408</f>
        <v>0</v>
      </c>
      <c r="Q408" s="237">
        <v>0</v>
      </c>
      <c r="R408" s="237">
        <f>Q408*H408</f>
        <v>0</v>
      </c>
      <c r="S408" s="237">
        <v>0</v>
      </c>
      <c r="T408" s="23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9" t="s">
        <v>249</v>
      </c>
      <c r="AT408" s="239" t="s">
        <v>157</v>
      </c>
      <c r="AU408" s="239" t="s">
        <v>84</v>
      </c>
      <c r="AY408" s="17" t="s">
        <v>154</v>
      </c>
      <c r="BE408" s="240">
        <f>IF(N408="základní",J408,0)</f>
        <v>0</v>
      </c>
      <c r="BF408" s="240">
        <f>IF(N408="snížená",J408,0)</f>
        <v>0</v>
      </c>
      <c r="BG408" s="240">
        <f>IF(N408="zákl. přenesená",J408,0)</f>
        <v>0</v>
      </c>
      <c r="BH408" s="240">
        <f>IF(N408="sníž. přenesená",J408,0)</f>
        <v>0</v>
      </c>
      <c r="BI408" s="240">
        <f>IF(N408="nulová",J408,0)</f>
        <v>0</v>
      </c>
      <c r="BJ408" s="17" t="s">
        <v>82</v>
      </c>
      <c r="BK408" s="240">
        <f>ROUND(I408*H408,2)</f>
        <v>0</v>
      </c>
      <c r="BL408" s="17" t="s">
        <v>249</v>
      </c>
      <c r="BM408" s="239" t="s">
        <v>692</v>
      </c>
    </row>
    <row r="409" s="2" customFormat="1">
      <c r="A409" s="38"/>
      <c r="B409" s="39"/>
      <c r="C409" s="40"/>
      <c r="D409" s="241" t="s">
        <v>163</v>
      </c>
      <c r="E409" s="40"/>
      <c r="F409" s="242" t="s">
        <v>693</v>
      </c>
      <c r="G409" s="40"/>
      <c r="H409" s="40"/>
      <c r="I409" s="243"/>
      <c r="J409" s="40"/>
      <c r="K409" s="40"/>
      <c r="L409" s="44"/>
      <c r="M409" s="244"/>
      <c r="N409" s="24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163</v>
      </c>
      <c r="AU409" s="17" t="s">
        <v>84</v>
      </c>
    </row>
    <row r="410" s="2" customFormat="1" ht="24.15" customHeight="1">
      <c r="A410" s="38"/>
      <c r="B410" s="39"/>
      <c r="C410" s="227" t="s">
        <v>694</v>
      </c>
      <c r="D410" s="227" t="s">
        <v>157</v>
      </c>
      <c r="E410" s="228" t="s">
        <v>695</v>
      </c>
      <c r="F410" s="229" t="s">
        <v>696</v>
      </c>
      <c r="G410" s="230" t="s">
        <v>179</v>
      </c>
      <c r="H410" s="231">
        <v>0.46000000000000002</v>
      </c>
      <c r="I410" s="232"/>
      <c r="J410" s="233">
        <f>ROUND(I410*H410,2)</f>
        <v>0</v>
      </c>
      <c r="K410" s="234"/>
      <c r="L410" s="44"/>
      <c r="M410" s="235" t="s">
        <v>1</v>
      </c>
      <c r="N410" s="236" t="s">
        <v>39</v>
      </c>
      <c r="O410" s="91"/>
      <c r="P410" s="237">
        <f>O410*H410</f>
        <v>0</v>
      </c>
      <c r="Q410" s="237">
        <v>0</v>
      </c>
      <c r="R410" s="237">
        <f>Q410*H410</f>
        <v>0</v>
      </c>
      <c r="S410" s="237">
        <v>0</v>
      </c>
      <c r="T410" s="23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9" t="s">
        <v>249</v>
      </c>
      <c r="AT410" s="239" t="s">
        <v>157</v>
      </c>
      <c r="AU410" s="239" t="s">
        <v>84</v>
      </c>
      <c r="AY410" s="17" t="s">
        <v>154</v>
      </c>
      <c r="BE410" s="240">
        <f>IF(N410="základní",J410,0)</f>
        <v>0</v>
      </c>
      <c r="BF410" s="240">
        <f>IF(N410="snížená",J410,0)</f>
        <v>0</v>
      </c>
      <c r="BG410" s="240">
        <f>IF(N410="zákl. přenesená",J410,0)</f>
        <v>0</v>
      </c>
      <c r="BH410" s="240">
        <f>IF(N410="sníž. přenesená",J410,0)</f>
        <v>0</v>
      </c>
      <c r="BI410" s="240">
        <f>IF(N410="nulová",J410,0)</f>
        <v>0</v>
      </c>
      <c r="BJ410" s="17" t="s">
        <v>82</v>
      </c>
      <c r="BK410" s="240">
        <f>ROUND(I410*H410,2)</f>
        <v>0</v>
      </c>
      <c r="BL410" s="17" t="s">
        <v>249</v>
      </c>
      <c r="BM410" s="239" t="s">
        <v>697</v>
      </c>
    </row>
    <row r="411" s="2" customFormat="1">
      <c r="A411" s="38"/>
      <c r="B411" s="39"/>
      <c r="C411" s="40"/>
      <c r="D411" s="241" t="s">
        <v>163</v>
      </c>
      <c r="E411" s="40"/>
      <c r="F411" s="242" t="s">
        <v>698</v>
      </c>
      <c r="G411" s="40"/>
      <c r="H411" s="40"/>
      <c r="I411" s="243"/>
      <c r="J411" s="40"/>
      <c r="K411" s="40"/>
      <c r="L411" s="44"/>
      <c r="M411" s="244"/>
      <c r="N411" s="24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163</v>
      </c>
      <c r="AU411" s="17" t="s">
        <v>84</v>
      </c>
    </row>
    <row r="412" s="12" customFormat="1" ht="22.8" customHeight="1">
      <c r="A412" s="12"/>
      <c r="B412" s="211"/>
      <c r="C412" s="212"/>
      <c r="D412" s="213" t="s">
        <v>73</v>
      </c>
      <c r="E412" s="225" t="s">
        <v>699</v>
      </c>
      <c r="F412" s="225" t="s">
        <v>700</v>
      </c>
      <c r="G412" s="212"/>
      <c r="H412" s="212"/>
      <c r="I412" s="215"/>
      <c r="J412" s="226">
        <f>BK412</f>
        <v>0</v>
      </c>
      <c r="K412" s="212"/>
      <c r="L412" s="217"/>
      <c r="M412" s="218"/>
      <c r="N412" s="219"/>
      <c r="O412" s="219"/>
      <c r="P412" s="220">
        <f>SUM(P413:P438)</f>
        <v>0</v>
      </c>
      <c r="Q412" s="219"/>
      <c r="R412" s="220">
        <f>SUM(R413:R438)</f>
        <v>2.7429862600000003</v>
      </c>
      <c r="S412" s="219"/>
      <c r="T412" s="221">
        <f>SUM(T413:T438)</f>
        <v>0.55237199999999997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2" t="s">
        <v>84</v>
      </c>
      <c r="AT412" s="223" t="s">
        <v>73</v>
      </c>
      <c r="AU412" s="223" t="s">
        <v>82</v>
      </c>
      <c r="AY412" s="222" t="s">
        <v>154</v>
      </c>
      <c r="BK412" s="224">
        <f>SUM(BK413:BK438)</f>
        <v>0</v>
      </c>
    </row>
    <row r="413" s="2" customFormat="1" ht="16.5" customHeight="1">
      <c r="A413" s="38"/>
      <c r="B413" s="39"/>
      <c r="C413" s="227" t="s">
        <v>701</v>
      </c>
      <c r="D413" s="227" t="s">
        <v>157</v>
      </c>
      <c r="E413" s="228" t="s">
        <v>702</v>
      </c>
      <c r="F413" s="229" t="s">
        <v>703</v>
      </c>
      <c r="G413" s="230" t="s">
        <v>189</v>
      </c>
      <c r="H413" s="231">
        <v>174.58000000000001</v>
      </c>
      <c r="I413" s="232"/>
      <c r="J413" s="233">
        <f>ROUND(I413*H413,2)</f>
        <v>0</v>
      </c>
      <c r="K413" s="234"/>
      <c r="L413" s="44"/>
      <c r="M413" s="235" t="s">
        <v>1</v>
      </c>
      <c r="N413" s="236" t="s">
        <v>39</v>
      </c>
      <c r="O413" s="91"/>
      <c r="P413" s="237">
        <f>O413*H413</f>
        <v>0</v>
      </c>
      <c r="Q413" s="237">
        <v>0</v>
      </c>
      <c r="R413" s="237">
        <f>Q413*H413</f>
        <v>0</v>
      </c>
      <c r="S413" s="237">
        <v>0</v>
      </c>
      <c r="T413" s="23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9" t="s">
        <v>249</v>
      </c>
      <c r="AT413" s="239" t="s">
        <v>157</v>
      </c>
      <c r="AU413" s="239" t="s">
        <v>84</v>
      </c>
      <c r="AY413" s="17" t="s">
        <v>154</v>
      </c>
      <c r="BE413" s="240">
        <f>IF(N413="základní",J413,0)</f>
        <v>0</v>
      </c>
      <c r="BF413" s="240">
        <f>IF(N413="snížená",J413,0)</f>
        <v>0</v>
      </c>
      <c r="BG413" s="240">
        <f>IF(N413="zákl. přenesená",J413,0)</f>
        <v>0</v>
      </c>
      <c r="BH413" s="240">
        <f>IF(N413="sníž. přenesená",J413,0)</f>
        <v>0</v>
      </c>
      <c r="BI413" s="240">
        <f>IF(N413="nulová",J413,0)</f>
        <v>0</v>
      </c>
      <c r="BJ413" s="17" t="s">
        <v>82</v>
      </c>
      <c r="BK413" s="240">
        <f>ROUND(I413*H413,2)</f>
        <v>0</v>
      </c>
      <c r="BL413" s="17" t="s">
        <v>249</v>
      </c>
      <c r="BM413" s="239" t="s">
        <v>704</v>
      </c>
    </row>
    <row r="414" s="2" customFormat="1">
      <c r="A414" s="38"/>
      <c r="B414" s="39"/>
      <c r="C414" s="40"/>
      <c r="D414" s="241" t="s">
        <v>163</v>
      </c>
      <c r="E414" s="40"/>
      <c r="F414" s="242" t="s">
        <v>705</v>
      </c>
      <c r="G414" s="40"/>
      <c r="H414" s="40"/>
      <c r="I414" s="243"/>
      <c r="J414" s="40"/>
      <c r="K414" s="40"/>
      <c r="L414" s="44"/>
      <c r="M414" s="244"/>
      <c r="N414" s="24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163</v>
      </c>
      <c r="AU414" s="17" t="s">
        <v>84</v>
      </c>
    </row>
    <row r="415" s="2" customFormat="1" ht="24.15" customHeight="1">
      <c r="A415" s="38"/>
      <c r="B415" s="39"/>
      <c r="C415" s="227" t="s">
        <v>706</v>
      </c>
      <c r="D415" s="227" t="s">
        <v>157</v>
      </c>
      <c r="E415" s="228" t="s">
        <v>707</v>
      </c>
      <c r="F415" s="229" t="s">
        <v>708</v>
      </c>
      <c r="G415" s="230" t="s">
        <v>189</v>
      </c>
      <c r="H415" s="231">
        <v>174.58000000000001</v>
      </c>
      <c r="I415" s="232"/>
      <c r="J415" s="233">
        <f>ROUND(I415*H415,2)</f>
        <v>0</v>
      </c>
      <c r="K415" s="234"/>
      <c r="L415" s="44"/>
      <c r="M415" s="235" t="s">
        <v>1</v>
      </c>
      <c r="N415" s="236" t="s">
        <v>39</v>
      </c>
      <c r="O415" s="91"/>
      <c r="P415" s="237">
        <f>O415*H415</f>
        <v>0</v>
      </c>
      <c r="Q415" s="237">
        <v>3.0000000000000001E-05</v>
      </c>
      <c r="R415" s="237">
        <f>Q415*H415</f>
        <v>0.0052374000000000006</v>
      </c>
      <c r="S415" s="237">
        <v>0</v>
      </c>
      <c r="T415" s="23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9" t="s">
        <v>249</v>
      </c>
      <c r="AT415" s="239" t="s">
        <v>157</v>
      </c>
      <c r="AU415" s="239" t="s">
        <v>84</v>
      </c>
      <c r="AY415" s="17" t="s">
        <v>154</v>
      </c>
      <c r="BE415" s="240">
        <f>IF(N415="základní",J415,0)</f>
        <v>0</v>
      </c>
      <c r="BF415" s="240">
        <f>IF(N415="snížená",J415,0)</f>
        <v>0</v>
      </c>
      <c r="BG415" s="240">
        <f>IF(N415="zákl. přenesená",J415,0)</f>
        <v>0</v>
      </c>
      <c r="BH415" s="240">
        <f>IF(N415="sníž. přenesená",J415,0)</f>
        <v>0</v>
      </c>
      <c r="BI415" s="240">
        <f>IF(N415="nulová",J415,0)</f>
        <v>0</v>
      </c>
      <c r="BJ415" s="17" t="s">
        <v>82</v>
      </c>
      <c r="BK415" s="240">
        <f>ROUND(I415*H415,2)</f>
        <v>0</v>
      </c>
      <c r="BL415" s="17" t="s">
        <v>249</v>
      </c>
      <c r="BM415" s="239" t="s">
        <v>709</v>
      </c>
    </row>
    <row r="416" s="2" customFormat="1">
      <c r="A416" s="38"/>
      <c r="B416" s="39"/>
      <c r="C416" s="40"/>
      <c r="D416" s="241" t="s">
        <v>163</v>
      </c>
      <c r="E416" s="40"/>
      <c r="F416" s="242" t="s">
        <v>710</v>
      </c>
      <c r="G416" s="40"/>
      <c r="H416" s="40"/>
      <c r="I416" s="243"/>
      <c r="J416" s="40"/>
      <c r="K416" s="40"/>
      <c r="L416" s="44"/>
      <c r="M416" s="244"/>
      <c r="N416" s="24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163</v>
      </c>
      <c r="AU416" s="17" t="s">
        <v>84</v>
      </c>
    </row>
    <row r="417" s="2" customFormat="1" ht="24.15" customHeight="1">
      <c r="A417" s="38"/>
      <c r="B417" s="39"/>
      <c r="C417" s="227" t="s">
        <v>711</v>
      </c>
      <c r="D417" s="227" t="s">
        <v>157</v>
      </c>
      <c r="E417" s="228" t="s">
        <v>712</v>
      </c>
      <c r="F417" s="229" t="s">
        <v>713</v>
      </c>
      <c r="G417" s="230" t="s">
        <v>189</v>
      </c>
      <c r="H417" s="231">
        <v>174.58000000000001</v>
      </c>
      <c r="I417" s="232"/>
      <c r="J417" s="233">
        <f>ROUND(I417*H417,2)</f>
        <v>0</v>
      </c>
      <c r="K417" s="234"/>
      <c r="L417" s="44"/>
      <c r="M417" s="235" t="s">
        <v>1</v>
      </c>
      <c r="N417" s="236" t="s">
        <v>39</v>
      </c>
      <c r="O417" s="91"/>
      <c r="P417" s="237">
        <f>O417*H417</f>
        <v>0</v>
      </c>
      <c r="Q417" s="237">
        <v>0.012</v>
      </c>
      <c r="R417" s="237">
        <f>Q417*H417</f>
        <v>2.0949600000000004</v>
      </c>
      <c r="S417" s="237">
        <v>0</v>
      </c>
      <c r="T417" s="23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9" t="s">
        <v>249</v>
      </c>
      <c r="AT417" s="239" t="s">
        <v>157</v>
      </c>
      <c r="AU417" s="239" t="s">
        <v>84</v>
      </c>
      <c r="AY417" s="17" t="s">
        <v>154</v>
      </c>
      <c r="BE417" s="240">
        <f>IF(N417="základní",J417,0)</f>
        <v>0</v>
      </c>
      <c r="BF417" s="240">
        <f>IF(N417="snížená",J417,0)</f>
        <v>0</v>
      </c>
      <c r="BG417" s="240">
        <f>IF(N417="zákl. přenesená",J417,0)</f>
        <v>0</v>
      </c>
      <c r="BH417" s="240">
        <f>IF(N417="sníž. přenesená",J417,0)</f>
        <v>0</v>
      </c>
      <c r="BI417" s="240">
        <f>IF(N417="nulová",J417,0)</f>
        <v>0</v>
      </c>
      <c r="BJ417" s="17" t="s">
        <v>82</v>
      </c>
      <c r="BK417" s="240">
        <f>ROUND(I417*H417,2)</f>
        <v>0</v>
      </c>
      <c r="BL417" s="17" t="s">
        <v>249</v>
      </c>
      <c r="BM417" s="239" t="s">
        <v>714</v>
      </c>
    </row>
    <row r="418" s="2" customFormat="1">
      <c r="A418" s="38"/>
      <c r="B418" s="39"/>
      <c r="C418" s="40"/>
      <c r="D418" s="241" t="s">
        <v>163</v>
      </c>
      <c r="E418" s="40"/>
      <c r="F418" s="242" t="s">
        <v>715</v>
      </c>
      <c r="G418" s="40"/>
      <c r="H418" s="40"/>
      <c r="I418" s="243"/>
      <c r="J418" s="40"/>
      <c r="K418" s="40"/>
      <c r="L418" s="44"/>
      <c r="M418" s="244"/>
      <c r="N418" s="24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163</v>
      </c>
      <c r="AU418" s="17" t="s">
        <v>84</v>
      </c>
    </row>
    <row r="419" s="2" customFormat="1" ht="24.15" customHeight="1">
      <c r="A419" s="38"/>
      <c r="B419" s="39"/>
      <c r="C419" s="227" t="s">
        <v>716</v>
      </c>
      <c r="D419" s="227" t="s">
        <v>157</v>
      </c>
      <c r="E419" s="228" t="s">
        <v>717</v>
      </c>
      <c r="F419" s="229" t="s">
        <v>718</v>
      </c>
      <c r="G419" s="230" t="s">
        <v>189</v>
      </c>
      <c r="H419" s="231">
        <v>171.75999999999999</v>
      </c>
      <c r="I419" s="232"/>
      <c r="J419" s="233">
        <f>ROUND(I419*H419,2)</f>
        <v>0</v>
      </c>
      <c r="K419" s="234"/>
      <c r="L419" s="44"/>
      <c r="M419" s="235" t="s">
        <v>1</v>
      </c>
      <c r="N419" s="236" t="s">
        <v>39</v>
      </c>
      <c r="O419" s="91"/>
      <c r="P419" s="237">
        <f>O419*H419</f>
        <v>0</v>
      </c>
      <c r="Q419" s="237">
        <v>0</v>
      </c>
      <c r="R419" s="237">
        <f>Q419*H419</f>
        <v>0</v>
      </c>
      <c r="S419" s="237">
        <v>0.0030000000000000001</v>
      </c>
      <c r="T419" s="238">
        <f>S419*H419</f>
        <v>0.51527999999999996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9" t="s">
        <v>249</v>
      </c>
      <c r="AT419" s="239" t="s">
        <v>157</v>
      </c>
      <c r="AU419" s="239" t="s">
        <v>84</v>
      </c>
      <c r="AY419" s="17" t="s">
        <v>154</v>
      </c>
      <c r="BE419" s="240">
        <f>IF(N419="základní",J419,0)</f>
        <v>0</v>
      </c>
      <c r="BF419" s="240">
        <f>IF(N419="snížená",J419,0)</f>
        <v>0</v>
      </c>
      <c r="BG419" s="240">
        <f>IF(N419="zákl. přenesená",J419,0)</f>
        <v>0</v>
      </c>
      <c r="BH419" s="240">
        <f>IF(N419="sníž. přenesená",J419,0)</f>
        <v>0</v>
      </c>
      <c r="BI419" s="240">
        <f>IF(N419="nulová",J419,0)</f>
        <v>0</v>
      </c>
      <c r="BJ419" s="17" t="s">
        <v>82</v>
      </c>
      <c r="BK419" s="240">
        <f>ROUND(I419*H419,2)</f>
        <v>0</v>
      </c>
      <c r="BL419" s="17" t="s">
        <v>249</v>
      </c>
      <c r="BM419" s="239" t="s">
        <v>719</v>
      </c>
    </row>
    <row r="420" s="2" customFormat="1">
      <c r="A420" s="38"/>
      <c r="B420" s="39"/>
      <c r="C420" s="40"/>
      <c r="D420" s="241" t="s">
        <v>163</v>
      </c>
      <c r="E420" s="40"/>
      <c r="F420" s="242" t="s">
        <v>720</v>
      </c>
      <c r="G420" s="40"/>
      <c r="H420" s="40"/>
      <c r="I420" s="243"/>
      <c r="J420" s="40"/>
      <c r="K420" s="40"/>
      <c r="L420" s="44"/>
      <c r="M420" s="244"/>
      <c r="N420" s="24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163</v>
      </c>
      <c r="AU420" s="17" t="s">
        <v>84</v>
      </c>
    </row>
    <row r="421" s="2" customFormat="1" ht="16.5" customHeight="1">
      <c r="A421" s="38"/>
      <c r="B421" s="39"/>
      <c r="C421" s="227" t="s">
        <v>721</v>
      </c>
      <c r="D421" s="227" t="s">
        <v>157</v>
      </c>
      <c r="E421" s="228" t="s">
        <v>722</v>
      </c>
      <c r="F421" s="229" t="s">
        <v>723</v>
      </c>
      <c r="G421" s="230" t="s">
        <v>189</v>
      </c>
      <c r="H421" s="231">
        <v>174.58000000000001</v>
      </c>
      <c r="I421" s="232"/>
      <c r="J421" s="233">
        <f>ROUND(I421*H421,2)</f>
        <v>0</v>
      </c>
      <c r="K421" s="234"/>
      <c r="L421" s="44"/>
      <c r="M421" s="235" t="s">
        <v>1</v>
      </c>
      <c r="N421" s="236" t="s">
        <v>39</v>
      </c>
      <c r="O421" s="91"/>
      <c r="P421" s="237">
        <f>O421*H421</f>
        <v>0</v>
      </c>
      <c r="Q421" s="237">
        <v>0.00029999999999999997</v>
      </c>
      <c r="R421" s="237">
        <f>Q421*H421</f>
        <v>0.052373999999999997</v>
      </c>
      <c r="S421" s="237">
        <v>0</v>
      </c>
      <c r="T421" s="23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9" t="s">
        <v>249</v>
      </c>
      <c r="AT421" s="239" t="s">
        <v>157</v>
      </c>
      <c r="AU421" s="239" t="s">
        <v>84</v>
      </c>
      <c r="AY421" s="17" t="s">
        <v>154</v>
      </c>
      <c r="BE421" s="240">
        <f>IF(N421="základní",J421,0)</f>
        <v>0</v>
      </c>
      <c r="BF421" s="240">
        <f>IF(N421="snížená",J421,0)</f>
        <v>0</v>
      </c>
      <c r="BG421" s="240">
        <f>IF(N421="zákl. přenesená",J421,0)</f>
        <v>0</v>
      </c>
      <c r="BH421" s="240">
        <f>IF(N421="sníž. přenesená",J421,0)</f>
        <v>0</v>
      </c>
      <c r="BI421" s="240">
        <f>IF(N421="nulová",J421,0)</f>
        <v>0</v>
      </c>
      <c r="BJ421" s="17" t="s">
        <v>82</v>
      </c>
      <c r="BK421" s="240">
        <f>ROUND(I421*H421,2)</f>
        <v>0</v>
      </c>
      <c r="BL421" s="17" t="s">
        <v>249</v>
      </c>
      <c r="BM421" s="239" t="s">
        <v>724</v>
      </c>
    </row>
    <row r="422" s="2" customFormat="1">
      <c r="A422" s="38"/>
      <c r="B422" s="39"/>
      <c r="C422" s="40"/>
      <c r="D422" s="241" t="s">
        <v>163</v>
      </c>
      <c r="E422" s="40"/>
      <c r="F422" s="242" t="s">
        <v>725</v>
      </c>
      <c r="G422" s="40"/>
      <c r="H422" s="40"/>
      <c r="I422" s="243"/>
      <c r="J422" s="40"/>
      <c r="K422" s="40"/>
      <c r="L422" s="44"/>
      <c r="M422" s="244"/>
      <c r="N422" s="245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163</v>
      </c>
      <c r="AU422" s="17" t="s">
        <v>84</v>
      </c>
    </row>
    <row r="423" s="2" customFormat="1" ht="16.5" customHeight="1">
      <c r="A423" s="38"/>
      <c r="B423" s="39"/>
      <c r="C423" s="278" t="s">
        <v>726</v>
      </c>
      <c r="D423" s="278" t="s">
        <v>232</v>
      </c>
      <c r="E423" s="279" t="s">
        <v>727</v>
      </c>
      <c r="F423" s="280" t="s">
        <v>728</v>
      </c>
      <c r="G423" s="281" t="s">
        <v>189</v>
      </c>
      <c r="H423" s="282">
        <v>192.03800000000001</v>
      </c>
      <c r="I423" s="283"/>
      <c r="J423" s="284">
        <f>ROUND(I423*H423,2)</f>
        <v>0</v>
      </c>
      <c r="K423" s="285"/>
      <c r="L423" s="286"/>
      <c r="M423" s="287" t="s">
        <v>1</v>
      </c>
      <c r="N423" s="288" t="s">
        <v>39</v>
      </c>
      <c r="O423" s="91"/>
      <c r="P423" s="237">
        <f>O423*H423</f>
        <v>0</v>
      </c>
      <c r="Q423" s="237">
        <v>0.0028300000000000001</v>
      </c>
      <c r="R423" s="237">
        <f>Q423*H423</f>
        <v>0.54346754000000008</v>
      </c>
      <c r="S423" s="237">
        <v>0</v>
      </c>
      <c r="T423" s="23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9" t="s">
        <v>349</v>
      </c>
      <c r="AT423" s="239" t="s">
        <v>232</v>
      </c>
      <c r="AU423" s="239" t="s">
        <v>84</v>
      </c>
      <c r="AY423" s="17" t="s">
        <v>154</v>
      </c>
      <c r="BE423" s="240">
        <f>IF(N423="základní",J423,0)</f>
        <v>0</v>
      </c>
      <c r="BF423" s="240">
        <f>IF(N423="snížená",J423,0)</f>
        <v>0</v>
      </c>
      <c r="BG423" s="240">
        <f>IF(N423="zákl. přenesená",J423,0)</f>
        <v>0</v>
      </c>
      <c r="BH423" s="240">
        <f>IF(N423="sníž. přenesená",J423,0)</f>
        <v>0</v>
      </c>
      <c r="BI423" s="240">
        <f>IF(N423="nulová",J423,0)</f>
        <v>0</v>
      </c>
      <c r="BJ423" s="17" t="s">
        <v>82</v>
      </c>
      <c r="BK423" s="240">
        <f>ROUND(I423*H423,2)</f>
        <v>0</v>
      </c>
      <c r="BL423" s="17" t="s">
        <v>249</v>
      </c>
      <c r="BM423" s="239" t="s">
        <v>729</v>
      </c>
    </row>
    <row r="424" s="2" customFormat="1">
      <c r="A424" s="38"/>
      <c r="B424" s="39"/>
      <c r="C424" s="40"/>
      <c r="D424" s="241" t="s">
        <v>163</v>
      </c>
      <c r="E424" s="40"/>
      <c r="F424" s="242" t="s">
        <v>728</v>
      </c>
      <c r="G424" s="40"/>
      <c r="H424" s="40"/>
      <c r="I424" s="243"/>
      <c r="J424" s="40"/>
      <c r="K424" s="40"/>
      <c r="L424" s="44"/>
      <c r="M424" s="244"/>
      <c r="N424" s="245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163</v>
      </c>
      <c r="AU424" s="17" t="s">
        <v>84</v>
      </c>
    </row>
    <row r="425" s="13" customFormat="1">
      <c r="A425" s="13"/>
      <c r="B425" s="246"/>
      <c r="C425" s="247"/>
      <c r="D425" s="241" t="s">
        <v>165</v>
      </c>
      <c r="E425" s="247"/>
      <c r="F425" s="249" t="s">
        <v>730</v>
      </c>
      <c r="G425" s="247"/>
      <c r="H425" s="250">
        <v>192.03800000000001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6" t="s">
        <v>165</v>
      </c>
      <c r="AU425" s="256" t="s">
        <v>84</v>
      </c>
      <c r="AV425" s="13" t="s">
        <v>84</v>
      </c>
      <c r="AW425" s="13" t="s">
        <v>4</v>
      </c>
      <c r="AX425" s="13" t="s">
        <v>82</v>
      </c>
      <c r="AY425" s="256" t="s">
        <v>154</v>
      </c>
    </row>
    <row r="426" s="2" customFormat="1" ht="24.15" customHeight="1">
      <c r="A426" s="38"/>
      <c r="B426" s="39"/>
      <c r="C426" s="227" t="s">
        <v>731</v>
      </c>
      <c r="D426" s="227" t="s">
        <v>157</v>
      </c>
      <c r="E426" s="228" t="s">
        <v>732</v>
      </c>
      <c r="F426" s="229" t="s">
        <v>733</v>
      </c>
      <c r="G426" s="230" t="s">
        <v>450</v>
      </c>
      <c r="H426" s="231">
        <v>87</v>
      </c>
      <c r="I426" s="232"/>
      <c r="J426" s="233">
        <f>ROUND(I426*H426,2)</f>
        <v>0</v>
      </c>
      <c r="K426" s="234"/>
      <c r="L426" s="44"/>
      <c r="M426" s="235" t="s">
        <v>1</v>
      </c>
      <c r="N426" s="236" t="s">
        <v>39</v>
      </c>
      <c r="O426" s="91"/>
      <c r="P426" s="237">
        <f>O426*H426</f>
        <v>0</v>
      </c>
      <c r="Q426" s="237">
        <v>0</v>
      </c>
      <c r="R426" s="237">
        <f>Q426*H426</f>
        <v>0</v>
      </c>
      <c r="S426" s="237">
        <v>0</v>
      </c>
      <c r="T426" s="23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9" t="s">
        <v>249</v>
      </c>
      <c r="AT426" s="239" t="s">
        <v>157</v>
      </c>
      <c r="AU426" s="239" t="s">
        <v>84</v>
      </c>
      <c r="AY426" s="17" t="s">
        <v>154</v>
      </c>
      <c r="BE426" s="240">
        <f>IF(N426="základní",J426,0)</f>
        <v>0</v>
      </c>
      <c r="BF426" s="240">
        <f>IF(N426="snížená",J426,0)</f>
        <v>0</v>
      </c>
      <c r="BG426" s="240">
        <f>IF(N426="zákl. přenesená",J426,0)</f>
        <v>0</v>
      </c>
      <c r="BH426" s="240">
        <f>IF(N426="sníž. přenesená",J426,0)</f>
        <v>0</v>
      </c>
      <c r="BI426" s="240">
        <f>IF(N426="nulová",J426,0)</f>
        <v>0</v>
      </c>
      <c r="BJ426" s="17" t="s">
        <v>82</v>
      </c>
      <c r="BK426" s="240">
        <f>ROUND(I426*H426,2)</f>
        <v>0</v>
      </c>
      <c r="BL426" s="17" t="s">
        <v>249</v>
      </c>
      <c r="BM426" s="239" t="s">
        <v>734</v>
      </c>
    </row>
    <row r="427" s="2" customFormat="1">
      <c r="A427" s="38"/>
      <c r="B427" s="39"/>
      <c r="C427" s="40"/>
      <c r="D427" s="241" t="s">
        <v>163</v>
      </c>
      <c r="E427" s="40"/>
      <c r="F427" s="242" t="s">
        <v>735</v>
      </c>
      <c r="G427" s="40"/>
      <c r="H427" s="40"/>
      <c r="I427" s="243"/>
      <c r="J427" s="40"/>
      <c r="K427" s="40"/>
      <c r="L427" s="44"/>
      <c r="M427" s="244"/>
      <c r="N427" s="24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163</v>
      </c>
      <c r="AU427" s="17" t="s">
        <v>84</v>
      </c>
    </row>
    <row r="428" s="2" customFormat="1" ht="21.75" customHeight="1">
      <c r="A428" s="38"/>
      <c r="B428" s="39"/>
      <c r="C428" s="227" t="s">
        <v>736</v>
      </c>
      <c r="D428" s="227" t="s">
        <v>157</v>
      </c>
      <c r="E428" s="228" t="s">
        <v>737</v>
      </c>
      <c r="F428" s="229" t="s">
        <v>738</v>
      </c>
      <c r="G428" s="230" t="s">
        <v>450</v>
      </c>
      <c r="H428" s="231">
        <v>123.64</v>
      </c>
      <c r="I428" s="232"/>
      <c r="J428" s="233">
        <f>ROUND(I428*H428,2)</f>
        <v>0</v>
      </c>
      <c r="K428" s="234"/>
      <c r="L428" s="44"/>
      <c r="M428" s="235" t="s">
        <v>1</v>
      </c>
      <c r="N428" s="236" t="s">
        <v>39</v>
      </c>
      <c r="O428" s="91"/>
      <c r="P428" s="237">
        <f>O428*H428</f>
        <v>0</v>
      </c>
      <c r="Q428" s="237">
        <v>0</v>
      </c>
      <c r="R428" s="237">
        <f>Q428*H428</f>
        <v>0</v>
      </c>
      <c r="S428" s="237">
        <v>0.00029999999999999997</v>
      </c>
      <c r="T428" s="238">
        <f>S428*H428</f>
        <v>0.037092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9" t="s">
        <v>249</v>
      </c>
      <c r="AT428" s="239" t="s">
        <v>157</v>
      </c>
      <c r="AU428" s="239" t="s">
        <v>84</v>
      </c>
      <c r="AY428" s="17" t="s">
        <v>154</v>
      </c>
      <c r="BE428" s="240">
        <f>IF(N428="základní",J428,0)</f>
        <v>0</v>
      </c>
      <c r="BF428" s="240">
        <f>IF(N428="snížená",J428,0)</f>
        <v>0</v>
      </c>
      <c r="BG428" s="240">
        <f>IF(N428="zákl. přenesená",J428,0)</f>
        <v>0</v>
      </c>
      <c r="BH428" s="240">
        <f>IF(N428="sníž. přenesená",J428,0)</f>
        <v>0</v>
      </c>
      <c r="BI428" s="240">
        <f>IF(N428="nulová",J428,0)</f>
        <v>0</v>
      </c>
      <c r="BJ428" s="17" t="s">
        <v>82</v>
      </c>
      <c r="BK428" s="240">
        <f>ROUND(I428*H428,2)</f>
        <v>0</v>
      </c>
      <c r="BL428" s="17" t="s">
        <v>249</v>
      </c>
      <c r="BM428" s="239" t="s">
        <v>739</v>
      </c>
    </row>
    <row r="429" s="2" customFormat="1">
      <c r="A429" s="38"/>
      <c r="B429" s="39"/>
      <c r="C429" s="40"/>
      <c r="D429" s="241" t="s">
        <v>163</v>
      </c>
      <c r="E429" s="40"/>
      <c r="F429" s="242" t="s">
        <v>740</v>
      </c>
      <c r="G429" s="40"/>
      <c r="H429" s="40"/>
      <c r="I429" s="243"/>
      <c r="J429" s="40"/>
      <c r="K429" s="40"/>
      <c r="L429" s="44"/>
      <c r="M429" s="244"/>
      <c r="N429" s="24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163</v>
      </c>
      <c r="AU429" s="17" t="s">
        <v>84</v>
      </c>
    </row>
    <row r="430" s="2" customFormat="1" ht="16.5" customHeight="1">
      <c r="A430" s="38"/>
      <c r="B430" s="39"/>
      <c r="C430" s="227" t="s">
        <v>741</v>
      </c>
      <c r="D430" s="227" t="s">
        <v>157</v>
      </c>
      <c r="E430" s="228" t="s">
        <v>742</v>
      </c>
      <c r="F430" s="229" t="s">
        <v>743</v>
      </c>
      <c r="G430" s="230" t="s">
        <v>450</v>
      </c>
      <c r="H430" s="231">
        <v>109.69</v>
      </c>
      <c r="I430" s="232"/>
      <c r="J430" s="233">
        <f>ROUND(I430*H430,2)</f>
        <v>0</v>
      </c>
      <c r="K430" s="234"/>
      <c r="L430" s="44"/>
      <c r="M430" s="235" t="s">
        <v>1</v>
      </c>
      <c r="N430" s="236" t="s">
        <v>39</v>
      </c>
      <c r="O430" s="91"/>
      <c r="P430" s="237">
        <f>O430*H430</f>
        <v>0</v>
      </c>
      <c r="Q430" s="237">
        <v>1.0000000000000001E-05</v>
      </c>
      <c r="R430" s="237">
        <f>Q430*H430</f>
        <v>0.0010969000000000001</v>
      </c>
      <c r="S430" s="237">
        <v>0</v>
      </c>
      <c r="T430" s="23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9" t="s">
        <v>249</v>
      </c>
      <c r="AT430" s="239" t="s">
        <v>157</v>
      </c>
      <c r="AU430" s="239" t="s">
        <v>84</v>
      </c>
      <c r="AY430" s="17" t="s">
        <v>154</v>
      </c>
      <c r="BE430" s="240">
        <f>IF(N430="základní",J430,0)</f>
        <v>0</v>
      </c>
      <c r="BF430" s="240">
        <f>IF(N430="snížená",J430,0)</f>
        <v>0</v>
      </c>
      <c r="BG430" s="240">
        <f>IF(N430="zákl. přenesená",J430,0)</f>
        <v>0</v>
      </c>
      <c r="BH430" s="240">
        <f>IF(N430="sníž. přenesená",J430,0)</f>
        <v>0</v>
      </c>
      <c r="BI430" s="240">
        <f>IF(N430="nulová",J430,0)</f>
        <v>0</v>
      </c>
      <c r="BJ430" s="17" t="s">
        <v>82</v>
      </c>
      <c r="BK430" s="240">
        <f>ROUND(I430*H430,2)</f>
        <v>0</v>
      </c>
      <c r="BL430" s="17" t="s">
        <v>249</v>
      </c>
      <c r="BM430" s="239" t="s">
        <v>744</v>
      </c>
    </row>
    <row r="431" s="2" customFormat="1">
      <c r="A431" s="38"/>
      <c r="B431" s="39"/>
      <c r="C431" s="40"/>
      <c r="D431" s="241" t="s">
        <v>163</v>
      </c>
      <c r="E431" s="40"/>
      <c r="F431" s="242" t="s">
        <v>745</v>
      </c>
      <c r="G431" s="40"/>
      <c r="H431" s="40"/>
      <c r="I431" s="243"/>
      <c r="J431" s="40"/>
      <c r="K431" s="40"/>
      <c r="L431" s="44"/>
      <c r="M431" s="244"/>
      <c r="N431" s="24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163</v>
      </c>
      <c r="AU431" s="17" t="s">
        <v>84</v>
      </c>
    </row>
    <row r="432" s="2" customFormat="1" ht="16.5" customHeight="1">
      <c r="A432" s="38"/>
      <c r="B432" s="39"/>
      <c r="C432" s="278" t="s">
        <v>746</v>
      </c>
      <c r="D432" s="278" t="s">
        <v>232</v>
      </c>
      <c r="E432" s="279" t="s">
        <v>747</v>
      </c>
      <c r="F432" s="280" t="s">
        <v>748</v>
      </c>
      <c r="G432" s="281" t="s">
        <v>450</v>
      </c>
      <c r="H432" s="282">
        <v>120.65900000000001</v>
      </c>
      <c r="I432" s="283"/>
      <c r="J432" s="284">
        <f>ROUND(I432*H432,2)</f>
        <v>0</v>
      </c>
      <c r="K432" s="285"/>
      <c r="L432" s="286"/>
      <c r="M432" s="287" t="s">
        <v>1</v>
      </c>
      <c r="N432" s="288" t="s">
        <v>39</v>
      </c>
      <c r="O432" s="91"/>
      <c r="P432" s="237">
        <f>O432*H432</f>
        <v>0</v>
      </c>
      <c r="Q432" s="237">
        <v>0.00038000000000000002</v>
      </c>
      <c r="R432" s="237">
        <f>Q432*H432</f>
        <v>0.045850420000000003</v>
      </c>
      <c r="S432" s="237">
        <v>0</v>
      </c>
      <c r="T432" s="23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9" t="s">
        <v>349</v>
      </c>
      <c r="AT432" s="239" t="s">
        <v>232</v>
      </c>
      <c r="AU432" s="239" t="s">
        <v>84</v>
      </c>
      <c r="AY432" s="17" t="s">
        <v>154</v>
      </c>
      <c r="BE432" s="240">
        <f>IF(N432="základní",J432,0)</f>
        <v>0</v>
      </c>
      <c r="BF432" s="240">
        <f>IF(N432="snížená",J432,0)</f>
        <v>0</v>
      </c>
      <c r="BG432" s="240">
        <f>IF(N432="zákl. přenesená",J432,0)</f>
        <v>0</v>
      </c>
      <c r="BH432" s="240">
        <f>IF(N432="sníž. přenesená",J432,0)</f>
        <v>0</v>
      </c>
      <c r="BI432" s="240">
        <f>IF(N432="nulová",J432,0)</f>
        <v>0</v>
      </c>
      <c r="BJ432" s="17" t="s">
        <v>82</v>
      </c>
      <c r="BK432" s="240">
        <f>ROUND(I432*H432,2)</f>
        <v>0</v>
      </c>
      <c r="BL432" s="17" t="s">
        <v>249</v>
      </c>
      <c r="BM432" s="239" t="s">
        <v>749</v>
      </c>
    </row>
    <row r="433" s="2" customFormat="1">
      <c r="A433" s="38"/>
      <c r="B433" s="39"/>
      <c r="C433" s="40"/>
      <c r="D433" s="241" t="s">
        <v>163</v>
      </c>
      <c r="E433" s="40"/>
      <c r="F433" s="242" t="s">
        <v>748</v>
      </c>
      <c r="G433" s="40"/>
      <c r="H433" s="40"/>
      <c r="I433" s="243"/>
      <c r="J433" s="40"/>
      <c r="K433" s="40"/>
      <c r="L433" s="44"/>
      <c r="M433" s="244"/>
      <c r="N433" s="24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163</v>
      </c>
      <c r="AU433" s="17" t="s">
        <v>84</v>
      </c>
    </row>
    <row r="434" s="13" customFormat="1">
      <c r="A434" s="13"/>
      <c r="B434" s="246"/>
      <c r="C434" s="247"/>
      <c r="D434" s="241" t="s">
        <v>165</v>
      </c>
      <c r="E434" s="247"/>
      <c r="F434" s="249" t="s">
        <v>750</v>
      </c>
      <c r="G434" s="247"/>
      <c r="H434" s="250">
        <v>120.65900000000001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6" t="s">
        <v>165</v>
      </c>
      <c r="AU434" s="256" t="s">
        <v>84</v>
      </c>
      <c r="AV434" s="13" t="s">
        <v>84</v>
      </c>
      <c r="AW434" s="13" t="s">
        <v>4</v>
      </c>
      <c r="AX434" s="13" t="s">
        <v>82</v>
      </c>
      <c r="AY434" s="256" t="s">
        <v>154</v>
      </c>
    </row>
    <row r="435" s="2" customFormat="1" ht="24.15" customHeight="1">
      <c r="A435" s="38"/>
      <c r="B435" s="39"/>
      <c r="C435" s="227" t="s">
        <v>751</v>
      </c>
      <c r="D435" s="227" t="s">
        <v>157</v>
      </c>
      <c r="E435" s="228" t="s">
        <v>752</v>
      </c>
      <c r="F435" s="229" t="s">
        <v>753</v>
      </c>
      <c r="G435" s="230" t="s">
        <v>179</v>
      </c>
      <c r="H435" s="231">
        <v>2.7429999999999999</v>
      </c>
      <c r="I435" s="232"/>
      <c r="J435" s="233">
        <f>ROUND(I435*H435,2)</f>
        <v>0</v>
      </c>
      <c r="K435" s="234"/>
      <c r="L435" s="44"/>
      <c r="M435" s="235" t="s">
        <v>1</v>
      </c>
      <c r="N435" s="236" t="s">
        <v>39</v>
      </c>
      <c r="O435" s="91"/>
      <c r="P435" s="237">
        <f>O435*H435</f>
        <v>0</v>
      </c>
      <c r="Q435" s="237">
        <v>0</v>
      </c>
      <c r="R435" s="237">
        <f>Q435*H435</f>
        <v>0</v>
      </c>
      <c r="S435" s="237">
        <v>0</v>
      </c>
      <c r="T435" s="23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9" t="s">
        <v>249</v>
      </c>
      <c r="AT435" s="239" t="s">
        <v>157</v>
      </c>
      <c r="AU435" s="239" t="s">
        <v>84</v>
      </c>
      <c r="AY435" s="17" t="s">
        <v>154</v>
      </c>
      <c r="BE435" s="240">
        <f>IF(N435="základní",J435,0)</f>
        <v>0</v>
      </c>
      <c r="BF435" s="240">
        <f>IF(N435="snížená",J435,0)</f>
        <v>0</v>
      </c>
      <c r="BG435" s="240">
        <f>IF(N435="zákl. přenesená",J435,0)</f>
        <v>0</v>
      </c>
      <c r="BH435" s="240">
        <f>IF(N435="sníž. přenesená",J435,0)</f>
        <v>0</v>
      </c>
      <c r="BI435" s="240">
        <f>IF(N435="nulová",J435,0)</f>
        <v>0</v>
      </c>
      <c r="BJ435" s="17" t="s">
        <v>82</v>
      </c>
      <c r="BK435" s="240">
        <f>ROUND(I435*H435,2)</f>
        <v>0</v>
      </c>
      <c r="BL435" s="17" t="s">
        <v>249</v>
      </c>
      <c r="BM435" s="239" t="s">
        <v>754</v>
      </c>
    </row>
    <row r="436" s="2" customFormat="1">
      <c r="A436" s="38"/>
      <c r="B436" s="39"/>
      <c r="C436" s="40"/>
      <c r="D436" s="241" t="s">
        <v>163</v>
      </c>
      <c r="E436" s="40"/>
      <c r="F436" s="242" t="s">
        <v>755</v>
      </c>
      <c r="G436" s="40"/>
      <c r="H436" s="40"/>
      <c r="I436" s="243"/>
      <c r="J436" s="40"/>
      <c r="K436" s="40"/>
      <c r="L436" s="44"/>
      <c r="M436" s="244"/>
      <c r="N436" s="245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163</v>
      </c>
      <c r="AU436" s="17" t="s">
        <v>84</v>
      </c>
    </row>
    <row r="437" s="2" customFormat="1" ht="24.15" customHeight="1">
      <c r="A437" s="38"/>
      <c r="B437" s="39"/>
      <c r="C437" s="227" t="s">
        <v>756</v>
      </c>
      <c r="D437" s="227" t="s">
        <v>157</v>
      </c>
      <c r="E437" s="228" t="s">
        <v>757</v>
      </c>
      <c r="F437" s="229" t="s">
        <v>758</v>
      </c>
      <c r="G437" s="230" t="s">
        <v>179</v>
      </c>
      <c r="H437" s="231">
        <v>2.7429999999999999</v>
      </c>
      <c r="I437" s="232"/>
      <c r="J437" s="233">
        <f>ROUND(I437*H437,2)</f>
        <v>0</v>
      </c>
      <c r="K437" s="234"/>
      <c r="L437" s="44"/>
      <c r="M437" s="235" t="s">
        <v>1</v>
      </c>
      <c r="N437" s="236" t="s">
        <v>39</v>
      </c>
      <c r="O437" s="91"/>
      <c r="P437" s="237">
        <f>O437*H437</f>
        <v>0</v>
      </c>
      <c r="Q437" s="237">
        <v>0</v>
      </c>
      <c r="R437" s="237">
        <f>Q437*H437</f>
        <v>0</v>
      </c>
      <c r="S437" s="237">
        <v>0</v>
      </c>
      <c r="T437" s="23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9" t="s">
        <v>249</v>
      </c>
      <c r="AT437" s="239" t="s">
        <v>157</v>
      </c>
      <c r="AU437" s="239" t="s">
        <v>84</v>
      </c>
      <c r="AY437" s="17" t="s">
        <v>154</v>
      </c>
      <c r="BE437" s="240">
        <f>IF(N437="základní",J437,0)</f>
        <v>0</v>
      </c>
      <c r="BF437" s="240">
        <f>IF(N437="snížená",J437,0)</f>
        <v>0</v>
      </c>
      <c r="BG437" s="240">
        <f>IF(N437="zákl. přenesená",J437,0)</f>
        <v>0</v>
      </c>
      <c r="BH437" s="240">
        <f>IF(N437="sníž. přenesená",J437,0)</f>
        <v>0</v>
      </c>
      <c r="BI437" s="240">
        <f>IF(N437="nulová",J437,0)</f>
        <v>0</v>
      </c>
      <c r="BJ437" s="17" t="s">
        <v>82</v>
      </c>
      <c r="BK437" s="240">
        <f>ROUND(I437*H437,2)</f>
        <v>0</v>
      </c>
      <c r="BL437" s="17" t="s">
        <v>249</v>
      </c>
      <c r="BM437" s="239" t="s">
        <v>759</v>
      </c>
    </row>
    <row r="438" s="2" customFormat="1">
      <c r="A438" s="38"/>
      <c r="B438" s="39"/>
      <c r="C438" s="40"/>
      <c r="D438" s="241" t="s">
        <v>163</v>
      </c>
      <c r="E438" s="40"/>
      <c r="F438" s="242" t="s">
        <v>760</v>
      </c>
      <c r="G438" s="40"/>
      <c r="H438" s="40"/>
      <c r="I438" s="243"/>
      <c r="J438" s="40"/>
      <c r="K438" s="40"/>
      <c r="L438" s="44"/>
      <c r="M438" s="244"/>
      <c r="N438" s="24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163</v>
      </c>
      <c r="AU438" s="17" t="s">
        <v>84</v>
      </c>
    </row>
    <row r="439" s="12" customFormat="1" ht="22.8" customHeight="1">
      <c r="A439" s="12"/>
      <c r="B439" s="211"/>
      <c r="C439" s="212"/>
      <c r="D439" s="213" t="s">
        <v>73</v>
      </c>
      <c r="E439" s="225" t="s">
        <v>761</v>
      </c>
      <c r="F439" s="225" t="s">
        <v>762</v>
      </c>
      <c r="G439" s="212"/>
      <c r="H439" s="212"/>
      <c r="I439" s="215"/>
      <c r="J439" s="226">
        <f>BK439</f>
        <v>0</v>
      </c>
      <c r="K439" s="212"/>
      <c r="L439" s="217"/>
      <c r="M439" s="218"/>
      <c r="N439" s="219"/>
      <c r="O439" s="219"/>
      <c r="P439" s="220">
        <f>SUM(P440:P462)</f>
        <v>0</v>
      </c>
      <c r="Q439" s="219"/>
      <c r="R439" s="220">
        <f>SUM(R440:R462)</f>
        <v>0.74165979999999998</v>
      </c>
      <c r="S439" s="219"/>
      <c r="T439" s="221">
        <f>SUM(T440:T462)</f>
        <v>1.5607249999999999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2" t="s">
        <v>84</v>
      </c>
      <c r="AT439" s="223" t="s">
        <v>73</v>
      </c>
      <c r="AU439" s="223" t="s">
        <v>82</v>
      </c>
      <c r="AY439" s="222" t="s">
        <v>154</v>
      </c>
      <c r="BK439" s="224">
        <f>SUM(BK440:BK462)</f>
        <v>0</v>
      </c>
    </row>
    <row r="440" s="2" customFormat="1" ht="16.5" customHeight="1">
      <c r="A440" s="38"/>
      <c r="B440" s="39"/>
      <c r="C440" s="227" t="s">
        <v>763</v>
      </c>
      <c r="D440" s="227" t="s">
        <v>157</v>
      </c>
      <c r="E440" s="228" t="s">
        <v>764</v>
      </c>
      <c r="F440" s="229" t="s">
        <v>765</v>
      </c>
      <c r="G440" s="230" t="s">
        <v>189</v>
      </c>
      <c r="H440" s="231">
        <v>41.659999999999997</v>
      </c>
      <c r="I440" s="232"/>
      <c r="J440" s="233">
        <f>ROUND(I440*H440,2)</f>
        <v>0</v>
      </c>
      <c r="K440" s="234"/>
      <c r="L440" s="44"/>
      <c r="M440" s="235" t="s">
        <v>1</v>
      </c>
      <c r="N440" s="236" t="s">
        <v>39</v>
      </c>
      <c r="O440" s="91"/>
      <c r="P440" s="237">
        <f>O440*H440</f>
        <v>0</v>
      </c>
      <c r="Q440" s="237">
        <v>0.00029999999999999997</v>
      </c>
      <c r="R440" s="237">
        <f>Q440*H440</f>
        <v>0.012497999999999999</v>
      </c>
      <c r="S440" s="237">
        <v>0</v>
      </c>
      <c r="T440" s="23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9" t="s">
        <v>249</v>
      </c>
      <c r="AT440" s="239" t="s">
        <v>157</v>
      </c>
      <c r="AU440" s="239" t="s">
        <v>84</v>
      </c>
      <c r="AY440" s="17" t="s">
        <v>154</v>
      </c>
      <c r="BE440" s="240">
        <f>IF(N440="základní",J440,0)</f>
        <v>0</v>
      </c>
      <c r="BF440" s="240">
        <f>IF(N440="snížená",J440,0)</f>
        <v>0</v>
      </c>
      <c r="BG440" s="240">
        <f>IF(N440="zákl. přenesená",J440,0)</f>
        <v>0</v>
      </c>
      <c r="BH440" s="240">
        <f>IF(N440="sníž. přenesená",J440,0)</f>
        <v>0</v>
      </c>
      <c r="BI440" s="240">
        <f>IF(N440="nulová",J440,0)</f>
        <v>0</v>
      </c>
      <c r="BJ440" s="17" t="s">
        <v>82</v>
      </c>
      <c r="BK440" s="240">
        <f>ROUND(I440*H440,2)</f>
        <v>0</v>
      </c>
      <c r="BL440" s="17" t="s">
        <v>249</v>
      </c>
      <c r="BM440" s="239" t="s">
        <v>766</v>
      </c>
    </row>
    <row r="441" s="2" customFormat="1">
      <c r="A441" s="38"/>
      <c r="B441" s="39"/>
      <c r="C441" s="40"/>
      <c r="D441" s="241" t="s">
        <v>163</v>
      </c>
      <c r="E441" s="40"/>
      <c r="F441" s="242" t="s">
        <v>767</v>
      </c>
      <c r="G441" s="40"/>
      <c r="H441" s="40"/>
      <c r="I441" s="243"/>
      <c r="J441" s="40"/>
      <c r="K441" s="40"/>
      <c r="L441" s="44"/>
      <c r="M441" s="244"/>
      <c r="N441" s="24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163</v>
      </c>
      <c r="AU441" s="17" t="s">
        <v>84</v>
      </c>
    </row>
    <row r="442" s="2" customFormat="1" ht="24.15" customHeight="1">
      <c r="A442" s="38"/>
      <c r="B442" s="39"/>
      <c r="C442" s="227" t="s">
        <v>768</v>
      </c>
      <c r="D442" s="227" t="s">
        <v>157</v>
      </c>
      <c r="E442" s="228" t="s">
        <v>769</v>
      </c>
      <c r="F442" s="229" t="s">
        <v>770</v>
      </c>
      <c r="G442" s="230" t="s">
        <v>189</v>
      </c>
      <c r="H442" s="231">
        <v>30.859999999999999</v>
      </c>
      <c r="I442" s="232"/>
      <c r="J442" s="233">
        <f>ROUND(I442*H442,2)</f>
        <v>0</v>
      </c>
      <c r="K442" s="234"/>
      <c r="L442" s="44"/>
      <c r="M442" s="235" t="s">
        <v>1</v>
      </c>
      <c r="N442" s="236" t="s">
        <v>39</v>
      </c>
      <c r="O442" s="91"/>
      <c r="P442" s="237">
        <f>O442*H442</f>
        <v>0</v>
      </c>
      <c r="Q442" s="237">
        <v>0.0015</v>
      </c>
      <c r="R442" s="237">
        <f>Q442*H442</f>
        <v>0.046289999999999998</v>
      </c>
      <c r="S442" s="237">
        <v>0</v>
      </c>
      <c r="T442" s="23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9" t="s">
        <v>249</v>
      </c>
      <c r="AT442" s="239" t="s">
        <v>157</v>
      </c>
      <c r="AU442" s="239" t="s">
        <v>84</v>
      </c>
      <c r="AY442" s="17" t="s">
        <v>154</v>
      </c>
      <c r="BE442" s="240">
        <f>IF(N442="základní",J442,0)</f>
        <v>0</v>
      </c>
      <c r="BF442" s="240">
        <f>IF(N442="snížená",J442,0)</f>
        <v>0</v>
      </c>
      <c r="BG442" s="240">
        <f>IF(N442="zákl. přenesená",J442,0)</f>
        <v>0</v>
      </c>
      <c r="BH442" s="240">
        <f>IF(N442="sníž. přenesená",J442,0)</f>
        <v>0</v>
      </c>
      <c r="BI442" s="240">
        <f>IF(N442="nulová",J442,0)</f>
        <v>0</v>
      </c>
      <c r="BJ442" s="17" t="s">
        <v>82</v>
      </c>
      <c r="BK442" s="240">
        <f>ROUND(I442*H442,2)</f>
        <v>0</v>
      </c>
      <c r="BL442" s="17" t="s">
        <v>249</v>
      </c>
      <c r="BM442" s="239" t="s">
        <v>771</v>
      </c>
    </row>
    <row r="443" s="2" customFormat="1">
      <c r="A443" s="38"/>
      <c r="B443" s="39"/>
      <c r="C443" s="40"/>
      <c r="D443" s="241" t="s">
        <v>163</v>
      </c>
      <c r="E443" s="40"/>
      <c r="F443" s="242" t="s">
        <v>772</v>
      </c>
      <c r="G443" s="40"/>
      <c r="H443" s="40"/>
      <c r="I443" s="243"/>
      <c r="J443" s="40"/>
      <c r="K443" s="40"/>
      <c r="L443" s="44"/>
      <c r="M443" s="244"/>
      <c r="N443" s="24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163</v>
      </c>
      <c r="AU443" s="17" t="s">
        <v>84</v>
      </c>
    </row>
    <row r="444" s="2" customFormat="1" ht="21.75" customHeight="1">
      <c r="A444" s="38"/>
      <c r="B444" s="39"/>
      <c r="C444" s="227" t="s">
        <v>773</v>
      </c>
      <c r="D444" s="227" t="s">
        <v>157</v>
      </c>
      <c r="E444" s="228" t="s">
        <v>774</v>
      </c>
      <c r="F444" s="229" t="s">
        <v>775</v>
      </c>
      <c r="G444" s="230" t="s">
        <v>450</v>
      </c>
      <c r="H444" s="231">
        <v>52</v>
      </c>
      <c r="I444" s="232"/>
      <c r="J444" s="233">
        <f>ROUND(I444*H444,2)</f>
        <v>0</v>
      </c>
      <c r="K444" s="234"/>
      <c r="L444" s="44"/>
      <c r="M444" s="235" t="s">
        <v>1</v>
      </c>
      <c r="N444" s="236" t="s">
        <v>39</v>
      </c>
      <c r="O444" s="91"/>
      <c r="P444" s="237">
        <f>O444*H444</f>
        <v>0</v>
      </c>
      <c r="Q444" s="237">
        <v>0.00020000000000000001</v>
      </c>
      <c r="R444" s="237">
        <f>Q444*H444</f>
        <v>0.010400000000000001</v>
      </c>
      <c r="S444" s="237">
        <v>0</v>
      </c>
      <c r="T444" s="23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9" t="s">
        <v>249</v>
      </c>
      <c r="AT444" s="239" t="s">
        <v>157</v>
      </c>
      <c r="AU444" s="239" t="s">
        <v>84</v>
      </c>
      <c r="AY444" s="17" t="s">
        <v>154</v>
      </c>
      <c r="BE444" s="240">
        <f>IF(N444="základní",J444,0)</f>
        <v>0</v>
      </c>
      <c r="BF444" s="240">
        <f>IF(N444="snížená",J444,0)</f>
        <v>0</v>
      </c>
      <c r="BG444" s="240">
        <f>IF(N444="zákl. přenesená",J444,0)</f>
        <v>0</v>
      </c>
      <c r="BH444" s="240">
        <f>IF(N444="sníž. přenesená",J444,0)</f>
        <v>0</v>
      </c>
      <c r="BI444" s="240">
        <f>IF(N444="nulová",J444,0)</f>
        <v>0</v>
      </c>
      <c r="BJ444" s="17" t="s">
        <v>82</v>
      </c>
      <c r="BK444" s="240">
        <f>ROUND(I444*H444,2)</f>
        <v>0</v>
      </c>
      <c r="BL444" s="17" t="s">
        <v>249</v>
      </c>
      <c r="BM444" s="239" t="s">
        <v>776</v>
      </c>
    </row>
    <row r="445" s="2" customFormat="1">
      <c r="A445" s="38"/>
      <c r="B445" s="39"/>
      <c r="C445" s="40"/>
      <c r="D445" s="241" t="s">
        <v>163</v>
      </c>
      <c r="E445" s="40"/>
      <c r="F445" s="242" t="s">
        <v>777</v>
      </c>
      <c r="G445" s="40"/>
      <c r="H445" s="40"/>
      <c r="I445" s="243"/>
      <c r="J445" s="40"/>
      <c r="K445" s="40"/>
      <c r="L445" s="44"/>
      <c r="M445" s="244"/>
      <c r="N445" s="245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163</v>
      </c>
      <c r="AU445" s="17" t="s">
        <v>84</v>
      </c>
    </row>
    <row r="446" s="2" customFormat="1" ht="16.5" customHeight="1">
      <c r="A446" s="38"/>
      <c r="B446" s="39"/>
      <c r="C446" s="278" t="s">
        <v>778</v>
      </c>
      <c r="D446" s="278" t="s">
        <v>232</v>
      </c>
      <c r="E446" s="279" t="s">
        <v>779</v>
      </c>
      <c r="F446" s="280" t="s">
        <v>780</v>
      </c>
      <c r="G446" s="281" t="s">
        <v>450</v>
      </c>
      <c r="H446" s="282">
        <v>57.200000000000003</v>
      </c>
      <c r="I446" s="283"/>
      <c r="J446" s="284">
        <f>ROUND(I446*H446,2)</f>
        <v>0</v>
      </c>
      <c r="K446" s="285"/>
      <c r="L446" s="286"/>
      <c r="M446" s="287" t="s">
        <v>1</v>
      </c>
      <c r="N446" s="288" t="s">
        <v>39</v>
      </c>
      <c r="O446" s="91"/>
      <c r="P446" s="237">
        <f>O446*H446</f>
        <v>0</v>
      </c>
      <c r="Q446" s="237">
        <v>0.00029999999999999997</v>
      </c>
      <c r="R446" s="237">
        <f>Q446*H446</f>
        <v>0.017159999999999998</v>
      </c>
      <c r="S446" s="237">
        <v>0</v>
      </c>
      <c r="T446" s="23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9" t="s">
        <v>349</v>
      </c>
      <c r="AT446" s="239" t="s">
        <v>232</v>
      </c>
      <c r="AU446" s="239" t="s">
        <v>84</v>
      </c>
      <c r="AY446" s="17" t="s">
        <v>154</v>
      </c>
      <c r="BE446" s="240">
        <f>IF(N446="základní",J446,0)</f>
        <v>0</v>
      </c>
      <c r="BF446" s="240">
        <f>IF(N446="snížená",J446,0)</f>
        <v>0</v>
      </c>
      <c r="BG446" s="240">
        <f>IF(N446="zákl. přenesená",J446,0)</f>
        <v>0</v>
      </c>
      <c r="BH446" s="240">
        <f>IF(N446="sníž. přenesená",J446,0)</f>
        <v>0</v>
      </c>
      <c r="BI446" s="240">
        <f>IF(N446="nulová",J446,0)</f>
        <v>0</v>
      </c>
      <c r="BJ446" s="17" t="s">
        <v>82</v>
      </c>
      <c r="BK446" s="240">
        <f>ROUND(I446*H446,2)</f>
        <v>0</v>
      </c>
      <c r="BL446" s="17" t="s">
        <v>249</v>
      </c>
      <c r="BM446" s="239" t="s">
        <v>781</v>
      </c>
    </row>
    <row r="447" s="2" customFormat="1">
      <c r="A447" s="38"/>
      <c r="B447" s="39"/>
      <c r="C447" s="40"/>
      <c r="D447" s="241" t="s">
        <v>163</v>
      </c>
      <c r="E447" s="40"/>
      <c r="F447" s="242" t="s">
        <v>780</v>
      </c>
      <c r="G447" s="40"/>
      <c r="H447" s="40"/>
      <c r="I447" s="243"/>
      <c r="J447" s="40"/>
      <c r="K447" s="40"/>
      <c r="L447" s="44"/>
      <c r="M447" s="244"/>
      <c r="N447" s="24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163</v>
      </c>
      <c r="AU447" s="17" t="s">
        <v>84</v>
      </c>
    </row>
    <row r="448" s="13" customFormat="1">
      <c r="A448" s="13"/>
      <c r="B448" s="246"/>
      <c r="C448" s="247"/>
      <c r="D448" s="241" t="s">
        <v>165</v>
      </c>
      <c r="E448" s="247"/>
      <c r="F448" s="249" t="s">
        <v>782</v>
      </c>
      <c r="G448" s="247"/>
      <c r="H448" s="250">
        <v>57.200000000000003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6" t="s">
        <v>165</v>
      </c>
      <c r="AU448" s="256" t="s">
        <v>84</v>
      </c>
      <c r="AV448" s="13" t="s">
        <v>84</v>
      </c>
      <c r="AW448" s="13" t="s">
        <v>4</v>
      </c>
      <c r="AX448" s="13" t="s">
        <v>82</v>
      </c>
      <c r="AY448" s="256" t="s">
        <v>154</v>
      </c>
    </row>
    <row r="449" s="2" customFormat="1" ht="24.15" customHeight="1">
      <c r="A449" s="38"/>
      <c r="B449" s="39"/>
      <c r="C449" s="227" t="s">
        <v>783</v>
      </c>
      <c r="D449" s="227" t="s">
        <v>157</v>
      </c>
      <c r="E449" s="228" t="s">
        <v>784</v>
      </c>
      <c r="F449" s="229" t="s">
        <v>785</v>
      </c>
      <c r="G449" s="230" t="s">
        <v>189</v>
      </c>
      <c r="H449" s="231">
        <v>19.149999999999999</v>
      </c>
      <c r="I449" s="232"/>
      <c r="J449" s="233">
        <f>ROUND(I449*H449,2)</f>
        <v>0</v>
      </c>
      <c r="K449" s="234"/>
      <c r="L449" s="44"/>
      <c r="M449" s="235" t="s">
        <v>1</v>
      </c>
      <c r="N449" s="236" t="s">
        <v>39</v>
      </c>
      <c r="O449" s="91"/>
      <c r="P449" s="237">
        <f>O449*H449</f>
        <v>0</v>
      </c>
      <c r="Q449" s="237">
        <v>0</v>
      </c>
      <c r="R449" s="237">
        <f>Q449*H449</f>
        <v>0</v>
      </c>
      <c r="S449" s="237">
        <v>0.081500000000000003</v>
      </c>
      <c r="T449" s="238">
        <f>S449*H449</f>
        <v>1.5607249999999999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9" t="s">
        <v>249</v>
      </c>
      <c r="AT449" s="239" t="s">
        <v>157</v>
      </c>
      <c r="AU449" s="239" t="s">
        <v>84</v>
      </c>
      <c r="AY449" s="17" t="s">
        <v>154</v>
      </c>
      <c r="BE449" s="240">
        <f>IF(N449="základní",J449,0)</f>
        <v>0</v>
      </c>
      <c r="BF449" s="240">
        <f>IF(N449="snížená",J449,0)</f>
        <v>0</v>
      </c>
      <c r="BG449" s="240">
        <f>IF(N449="zákl. přenesená",J449,0)</f>
        <v>0</v>
      </c>
      <c r="BH449" s="240">
        <f>IF(N449="sníž. přenesená",J449,0)</f>
        <v>0</v>
      </c>
      <c r="BI449" s="240">
        <f>IF(N449="nulová",J449,0)</f>
        <v>0</v>
      </c>
      <c r="BJ449" s="17" t="s">
        <v>82</v>
      </c>
      <c r="BK449" s="240">
        <f>ROUND(I449*H449,2)</f>
        <v>0</v>
      </c>
      <c r="BL449" s="17" t="s">
        <v>249</v>
      </c>
      <c r="BM449" s="239" t="s">
        <v>786</v>
      </c>
    </row>
    <row r="450" s="2" customFormat="1">
      <c r="A450" s="38"/>
      <c r="B450" s="39"/>
      <c r="C450" s="40"/>
      <c r="D450" s="241" t="s">
        <v>163</v>
      </c>
      <c r="E450" s="40"/>
      <c r="F450" s="242" t="s">
        <v>787</v>
      </c>
      <c r="G450" s="40"/>
      <c r="H450" s="40"/>
      <c r="I450" s="243"/>
      <c r="J450" s="40"/>
      <c r="K450" s="40"/>
      <c r="L450" s="44"/>
      <c r="M450" s="244"/>
      <c r="N450" s="245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163</v>
      </c>
      <c r="AU450" s="17" t="s">
        <v>84</v>
      </c>
    </row>
    <row r="451" s="2" customFormat="1" ht="33" customHeight="1">
      <c r="A451" s="38"/>
      <c r="B451" s="39"/>
      <c r="C451" s="227" t="s">
        <v>788</v>
      </c>
      <c r="D451" s="227" t="s">
        <v>157</v>
      </c>
      <c r="E451" s="228" t="s">
        <v>789</v>
      </c>
      <c r="F451" s="229" t="s">
        <v>790</v>
      </c>
      <c r="G451" s="230" t="s">
        <v>189</v>
      </c>
      <c r="H451" s="231">
        <v>41.659999999999997</v>
      </c>
      <c r="I451" s="232"/>
      <c r="J451" s="233">
        <f>ROUND(I451*H451,2)</f>
        <v>0</v>
      </c>
      <c r="K451" s="234"/>
      <c r="L451" s="44"/>
      <c r="M451" s="235" t="s">
        <v>1</v>
      </c>
      <c r="N451" s="236" t="s">
        <v>39</v>
      </c>
      <c r="O451" s="91"/>
      <c r="P451" s="237">
        <f>O451*H451</f>
        <v>0</v>
      </c>
      <c r="Q451" s="237">
        <v>0.0049500000000000004</v>
      </c>
      <c r="R451" s="237">
        <f>Q451*H451</f>
        <v>0.20621700000000001</v>
      </c>
      <c r="S451" s="237">
        <v>0</v>
      </c>
      <c r="T451" s="23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9" t="s">
        <v>249</v>
      </c>
      <c r="AT451" s="239" t="s">
        <v>157</v>
      </c>
      <c r="AU451" s="239" t="s">
        <v>84</v>
      </c>
      <c r="AY451" s="17" t="s">
        <v>154</v>
      </c>
      <c r="BE451" s="240">
        <f>IF(N451="základní",J451,0)</f>
        <v>0</v>
      </c>
      <c r="BF451" s="240">
        <f>IF(N451="snížená",J451,0)</f>
        <v>0</v>
      </c>
      <c r="BG451" s="240">
        <f>IF(N451="zákl. přenesená",J451,0)</f>
        <v>0</v>
      </c>
      <c r="BH451" s="240">
        <f>IF(N451="sníž. přenesená",J451,0)</f>
        <v>0</v>
      </c>
      <c r="BI451" s="240">
        <f>IF(N451="nulová",J451,0)</f>
        <v>0</v>
      </c>
      <c r="BJ451" s="17" t="s">
        <v>82</v>
      </c>
      <c r="BK451" s="240">
        <f>ROUND(I451*H451,2)</f>
        <v>0</v>
      </c>
      <c r="BL451" s="17" t="s">
        <v>249</v>
      </c>
      <c r="BM451" s="239" t="s">
        <v>791</v>
      </c>
    </row>
    <row r="452" s="2" customFormat="1">
      <c r="A452" s="38"/>
      <c r="B452" s="39"/>
      <c r="C452" s="40"/>
      <c r="D452" s="241" t="s">
        <v>163</v>
      </c>
      <c r="E452" s="40"/>
      <c r="F452" s="242" t="s">
        <v>792</v>
      </c>
      <c r="G452" s="40"/>
      <c r="H452" s="40"/>
      <c r="I452" s="243"/>
      <c r="J452" s="40"/>
      <c r="K452" s="40"/>
      <c r="L452" s="44"/>
      <c r="M452" s="244"/>
      <c r="N452" s="245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163</v>
      </c>
      <c r="AU452" s="17" t="s">
        <v>84</v>
      </c>
    </row>
    <row r="453" s="13" customFormat="1">
      <c r="A453" s="13"/>
      <c r="B453" s="246"/>
      <c r="C453" s="247"/>
      <c r="D453" s="241" t="s">
        <v>165</v>
      </c>
      <c r="E453" s="248" t="s">
        <v>1</v>
      </c>
      <c r="F453" s="249" t="s">
        <v>793</v>
      </c>
      <c r="G453" s="247"/>
      <c r="H453" s="250">
        <v>11.74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6" t="s">
        <v>165</v>
      </c>
      <c r="AU453" s="256" t="s">
        <v>84</v>
      </c>
      <c r="AV453" s="13" t="s">
        <v>84</v>
      </c>
      <c r="AW453" s="13" t="s">
        <v>30</v>
      </c>
      <c r="AX453" s="13" t="s">
        <v>74</v>
      </c>
      <c r="AY453" s="256" t="s">
        <v>154</v>
      </c>
    </row>
    <row r="454" s="13" customFormat="1">
      <c r="A454" s="13"/>
      <c r="B454" s="246"/>
      <c r="C454" s="247"/>
      <c r="D454" s="241" t="s">
        <v>165</v>
      </c>
      <c r="E454" s="248" t="s">
        <v>1</v>
      </c>
      <c r="F454" s="249" t="s">
        <v>794</v>
      </c>
      <c r="G454" s="247"/>
      <c r="H454" s="250">
        <v>29.920000000000002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6" t="s">
        <v>165</v>
      </c>
      <c r="AU454" s="256" t="s">
        <v>84</v>
      </c>
      <c r="AV454" s="13" t="s">
        <v>84</v>
      </c>
      <c r="AW454" s="13" t="s">
        <v>30</v>
      </c>
      <c r="AX454" s="13" t="s">
        <v>74</v>
      </c>
      <c r="AY454" s="256" t="s">
        <v>154</v>
      </c>
    </row>
    <row r="455" s="15" customFormat="1">
      <c r="A455" s="15"/>
      <c r="B455" s="267"/>
      <c r="C455" s="268"/>
      <c r="D455" s="241" t="s">
        <v>165</v>
      </c>
      <c r="E455" s="269" t="s">
        <v>1</v>
      </c>
      <c r="F455" s="270" t="s">
        <v>198</v>
      </c>
      <c r="G455" s="268"/>
      <c r="H455" s="271">
        <v>41.659999999999997</v>
      </c>
      <c r="I455" s="272"/>
      <c r="J455" s="268"/>
      <c r="K455" s="268"/>
      <c r="L455" s="273"/>
      <c r="M455" s="274"/>
      <c r="N455" s="275"/>
      <c r="O455" s="275"/>
      <c r="P455" s="275"/>
      <c r="Q455" s="275"/>
      <c r="R455" s="275"/>
      <c r="S455" s="275"/>
      <c r="T455" s="27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7" t="s">
        <v>165</v>
      </c>
      <c r="AU455" s="277" t="s">
        <v>84</v>
      </c>
      <c r="AV455" s="15" t="s">
        <v>161</v>
      </c>
      <c r="AW455" s="15" t="s">
        <v>30</v>
      </c>
      <c r="AX455" s="15" t="s">
        <v>82</v>
      </c>
      <c r="AY455" s="277" t="s">
        <v>154</v>
      </c>
    </row>
    <row r="456" s="2" customFormat="1" ht="16.5" customHeight="1">
      <c r="A456" s="38"/>
      <c r="B456" s="39"/>
      <c r="C456" s="278" t="s">
        <v>795</v>
      </c>
      <c r="D456" s="278" t="s">
        <v>232</v>
      </c>
      <c r="E456" s="279" t="s">
        <v>796</v>
      </c>
      <c r="F456" s="280" t="s">
        <v>797</v>
      </c>
      <c r="G456" s="281" t="s">
        <v>189</v>
      </c>
      <c r="H456" s="282">
        <v>45.826000000000001</v>
      </c>
      <c r="I456" s="283"/>
      <c r="J456" s="284">
        <f>ROUND(I456*H456,2)</f>
        <v>0</v>
      </c>
      <c r="K456" s="285"/>
      <c r="L456" s="286"/>
      <c r="M456" s="287" t="s">
        <v>1</v>
      </c>
      <c r="N456" s="288" t="s">
        <v>39</v>
      </c>
      <c r="O456" s="91"/>
      <c r="P456" s="237">
        <f>O456*H456</f>
        <v>0</v>
      </c>
      <c r="Q456" s="237">
        <v>0.0097999999999999997</v>
      </c>
      <c r="R456" s="237">
        <f>Q456*H456</f>
        <v>0.44909480000000002</v>
      </c>
      <c r="S456" s="237">
        <v>0</v>
      </c>
      <c r="T456" s="23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9" t="s">
        <v>349</v>
      </c>
      <c r="AT456" s="239" t="s">
        <v>232</v>
      </c>
      <c r="AU456" s="239" t="s">
        <v>84</v>
      </c>
      <c r="AY456" s="17" t="s">
        <v>154</v>
      </c>
      <c r="BE456" s="240">
        <f>IF(N456="základní",J456,0)</f>
        <v>0</v>
      </c>
      <c r="BF456" s="240">
        <f>IF(N456="snížená",J456,0)</f>
        <v>0</v>
      </c>
      <c r="BG456" s="240">
        <f>IF(N456="zákl. přenesená",J456,0)</f>
        <v>0</v>
      </c>
      <c r="BH456" s="240">
        <f>IF(N456="sníž. přenesená",J456,0)</f>
        <v>0</v>
      </c>
      <c r="BI456" s="240">
        <f>IF(N456="nulová",J456,0)</f>
        <v>0</v>
      </c>
      <c r="BJ456" s="17" t="s">
        <v>82</v>
      </c>
      <c r="BK456" s="240">
        <f>ROUND(I456*H456,2)</f>
        <v>0</v>
      </c>
      <c r="BL456" s="17" t="s">
        <v>249</v>
      </c>
      <c r="BM456" s="239" t="s">
        <v>798</v>
      </c>
    </row>
    <row r="457" s="2" customFormat="1">
      <c r="A457" s="38"/>
      <c r="B457" s="39"/>
      <c r="C457" s="40"/>
      <c r="D457" s="241" t="s">
        <v>163</v>
      </c>
      <c r="E457" s="40"/>
      <c r="F457" s="242" t="s">
        <v>797</v>
      </c>
      <c r="G457" s="40"/>
      <c r="H457" s="40"/>
      <c r="I457" s="243"/>
      <c r="J457" s="40"/>
      <c r="K457" s="40"/>
      <c r="L457" s="44"/>
      <c r="M457" s="244"/>
      <c r="N457" s="24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163</v>
      </c>
      <c r="AU457" s="17" t="s">
        <v>84</v>
      </c>
    </row>
    <row r="458" s="13" customFormat="1">
      <c r="A458" s="13"/>
      <c r="B458" s="246"/>
      <c r="C458" s="247"/>
      <c r="D458" s="241" t="s">
        <v>165</v>
      </c>
      <c r="E458" s="247"/>
      <c r="F458" s="249" t="s">
        <v>799</v>
      </c>
      <c r="G458" s="247"/>
      <c r="H458" s="250">
        <v>45.826000000000001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6" t="s">
        <v>165</v>
      </c>
      <c r="AU458" s="256" t="s">
        <v>84</v>
      </c>
      <c r="AV458" s="13" t="s">
        <v>84</v>
      </c>
      <c r="AW458" s="13" t="s">
        <v>4</v>
      </c>
      <c r="AX458" s="13" t="s">
        <v>82</v>
      </c>
      <c r="AY458" s="256" t="s">
        <v>154</v>
      </c>
    </row>
    <row r="459" s="2" customFormat="1" ht="24.15" customHeight="1">
      <c r="A459" s="38"/>
      <c r="B459" s="39"/>
      <c r="C459" s="227" t="s">
        <v>800</v>
      </c>
      <c r="D459" s="227" t="s">
        <v>157</v>
      </c>
      <c r="E459" s="228" t="s">
        <v>801</v>
      </c>
      <c r="F459" s="229" t="s">
        <v>802</v>
      </c>
      <c r="G459" s="230" t="s">
        <v>179</v>
      </c>
      <c r="H459" s="231">
        <v>0.74199999999999999</v>
      </c>
      <c r="I459" s="232"/>
      <c r="J459" s="233">
        <f>ROUND(I459*H459,2)</f>
        <v>0</v>
      </c>
      <c r="K459" s="234"/>
      <c r="L459" s="44"/>
      <c r="M459" s="235" t="s">
        <v>1</v>
      </c>
      <c r="N459" s="236" t="s">
        <v>39</v>
      </c>
      <c r="O459" s="91"/>
      <c r="P459" s="237">
        <f>O459*H459</f>
        <v>0</v>
      </c>
      <c r="Q459" s="237">
        <v>0</v>
      </c>
      <c r="R459" s="237">
        <f>Q459*H459</f>
        <v>0</v>
      </c>
      <c r="S459" s="237">
        <v>0</v>
      </c>
      <c r="T459" s="23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9" t="s">
        <v>249</v>
      </c>
      <c r="AT459" s="239" t="s">
        <v>157</v>
      </c>
      <c r="AU459" s="239" t="s">
        <v>84</v>
      </c>
      <c r="AY459" s="17" t="s">
        <v>154</v>
      </c>
      <c r="BE459" s="240">
        <f>IF(N459="základní",J459,0)</f>
        <v>0</v>
      </c>
      <c r="BF459" s="240">
        <f>IF(N459="snížená",J459,0)</f>
        <v>0</v>
      </c>
      <c r="BG459" s="240">
        <f>IF(N459="zákl. přenesená",J459,0)</f>
        <v>0</v>
      </c>
      <c r="BH459" s="240">
        <f>IF(N459="sníž. přenesená",J459,0)</f>
        <v>0</v>
      </c>
      <c r="BI459" s="240">
        <f>IF(N459="nulová",J459,0)</f>
        <v>0</v>
      </c>
      <c r="BJ459" s="17" t="s">
        <v>82</v>
      </c>
      <c r="BK459" s="240">
        <f>ROUND(I459*H459,2)</f>
        <v>0</v>
      </c>
      <c r="BL459" s="17" t="s">
        <v>249</v>
      </c>
      <c r="BM459" s="239" t="s">
        <v>803</v>
      </c>
    </row>
    <row r="460" s="2" customFormat="1">
      <c r="A460" s="38"/>
      <c r="B460" s="39"/>
      <c r="C460" s="40"/>
      <c r="D460" s="241" t="s">
        <v>163</v>
      </c>
      <c r="E460" s="40"/>
      <c r="F460" s="242" t="s">
        <v>804</v>
      </c>
      <c r="G460" s="40"/>
      <c r="H460" s="40"/>
      <c r="I460" s="243"/>
      <c r="J460" s="40"/>
      <c r="K460" s="40"/>
      <c r="L460" s="44"/>
      <c r="M460" s="244"/>
      <c r="N460" s="245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163</v>
      </c>
      <c r="AU460" s="17" t="s">
        <v>84</v>
      </c>
    </row>
    <row r="461" s="2" customFormat="1" ht="24.15" customHeight="1">
      <c r="A461" s="38"/>
      <c r="B461" s="39"/>
      <c r="C461" s="227" t="s">
        <v>805</v>
      </c>
      <c r="D461" s="227" t="s">
        <v>157</v>
      </c>
      <c r="E461" s="228" t="s">
        <v>806</v>
      </c>
      <c r="F461" s="229" t="s">
        <v>807</v>
      </c>
      <c r="G461" s="230" t="s">
        <v>179</v>
      </c>
      <c r="H461" s="231">
        <v>0.74199999999999999</v>
      </c>
      <c r="I461" s="232"/>
      <c r="J461" s="233">
        <f>ROUND(I461*H461,2)</f>
        <v>0</v>
      </c>
      <c r="K461" s="234"/>
      <c r="L461" s="44"/>
      <c r="M461" s="235" t="s">
        <v>1</v>
      </c>
      <c r="N461" s="236" t="s">
        <v>39</v>
      </c>
      <c r="O461" s="91"/>
      <c r="P461" s="237">
        <f>O461*H461</f>
        <v>0</v>
      </c>
      <c r="Q461" s="237">
        <v>0</v>
      </c>
      <c r="R461" s="237">
        <f>Q461*H461</f>
        <v>0</v>
      </c>
      <c r="S461" s="237">
        <v>0</v>
      </c>
      <c r="T461" s="23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9" t="s">
        <v>249</v>
      </c>
      <c r="AT461" s="239" t="s">
        <v>157</v>
      </c>
      <c r="AU461" s="239" t="s">
        <v>84</v>
      </c>
      <c r="AY461" s="17" t="s">
        <v>154</v>
      </c>
      <c r="BE461" s="240">
        <f>IF(N461="základní",J461,0)</f>
        <v>0</v>
      </c>
      <c r="BF461" s="240">
        <f>IF(N461="snížená",J461,0)</f>
        <v>0</v>
      </c>
      <c r="BG461" s="240">
        <f>IF(N461="zákl. přenesená",J461,0)</f>
        <v>0</v>
      </c>
      <c r="BH461" s="240">
        <f>IF(N461="sníž. přenesená",J461,0)</f>
        <v>0</v>
      </c>
      <c r="BI461" s="240">
        <f>IF(N461="nulová",J461,0)</f>
        <v>0</v>
      </c>
      <c r="BJ461" s="17" t="s">
        <v>82</v>
      </c>
      <c r="BK461" s="240">
        <f>ROUND(I461*H461,2)</f>
        <v>0</v>
      </c>
      <c r="BL461" s="17" t="s">
        <v>249</v>
      </c>
      <c r="BM461" s="239" t="s">
        <v>808</v>
      </c>
    </row>
    <row r="462" s="2" customFormat="1">
      <c r="A462" s="38"/>
      <c r="B462" s="39"/>
      <c r="C462" s="40"/>
      <c r="D462" s="241" t="s">
        <v>163</v>
      </c>
      <c r="E462" s="40"/>
      <c r="F462" s="242" t="s">
        <v>809</v>
      </c>
      <c r="G462" s="40"/>
      <c r="H462" s="40"/>
      <c r="I462" s="243"/>
      <c r="J462" s="40"/>
      <c r="K462" s="40"/>
      <c r="L462" s="44"/>
      <c r="M462" s="244"/>
      <c r="N462" s="245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163</v>
      </c>
      <c r="AU462" s="17" t="s">
        <v>84</v>
      </c>
    </row>
    <row r="463" s="12" customFormat="1" ht="22.8" customHeight="1">
      <c r="A463" s="12"/>
      <c r="B463" s="211"/>
      <c r="C463" s="212"/>
      <c r="D463" s="213" t="s">
        <v>73</v>
      </c>
      <c r="E463" s="225" t="s">
        <v>810</v>
      </c>
      <c r="F463" s="225" t="s">
        <v>811</v>
      </c>
      <c r="G463" s="212"/>
      <c r="H463" s="212"/>
      <c r="I463" s="215"/>
      <c r="J463" s="226">
        <f>BK463</f>
        <v>0</v>
      </c>
      <c r="K463" s="212"/>
      <c r="L463" s="217"/>
      <c r="M463" s="218"/>
      <c r="N463" s="219"/>
      <c r="O463" s="219"/>
      <c r="P463" s="220">
        <f>SUM(P464:P472)</f>
        <v>0</v>
      </c>
      <c r="Q463" s="219"/>
      <c r="R463" s="220">
        <f>SUM(R464:R472)</f>
        <v>0.0025168</v>
      </c>
      <c r="S463" s="219"/>
      <c r="T463" s="221">
        <f>SUM(T464:T472)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22" t="s">
        <v>84</v>
      </c>
      <c r="AT463" s="223" t="s">
        <v>73</v>
      </c>
      <c r="AU463" s="223" t="s">
        <v>82</v>
      </c>
      <c r="AY463" s="222" t="s">
        <v>154</v>
      </c>
      <c r="BK463" s="224">
        <f>SUM(BK464:BK472)</f>
        <v>0</v>
      </c>
    </row>
    <row r="464" s="2" customFormat="1" ht="16.5" customHeight="1">
      <c r="A464" s="38"/>
      <c r="B464" s="39"/>
      <c r="C464" s="227" t="s">
        <v>812</v>
      </c>
      <c r="D464" s="227" t="s">
        <v>157</v>
      </c>
      <c r="E464" s="228" t="s">
        <v>813</v>
      </c>
      <c r="F464" s="229" t="s">
        <v>814</v>
      </c>
      <c r="G464" s="230" t="s">
        <v>189</v>
      </c>
      <c r="H464" s="231">
        <v>7.8650000000000002</v>
      </c>
      <c r="I464" s="232"/>
      <c r="J464" s="233">
        <f>ROUND(I464*H464,2)</f>
        <v>0</v>
      </c>
      <c r="K464" s="234"/>
      <c r="L464" s="44"/>
      <c r="M464" s="235" t="s">
        <v>1</v>
      </c>
      <c r="N464" s="236" t="s">
        <v>39</v>
      </c>
      <c r="O464" s="91"/>
      <c r="P464" s="237">
        <f>O464*H464</f>
        <v>0</v>
      </c>
      <c r="Q464" s="237">
        <v>6.9999999999999994E-05</v>
      </c>
      <c r="R464" s="237">
        <f>Q464*H464</f>
        <v>0.00055055000000000002</v>
      </c>
      <c r="S464" s="237">
        <v>0</v>
      </c>
      <c r="T464" s="23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9" t="s">
        <v>249</v>
      </c>
      <c r="AT464" s="239" t="s">
        <v>157</v>
      </c>
      <c r="AU464" s="239" t="s">
        <v>84</v>
      </c>
      <c r="AY464" s="17" t="s">
        <v>154</v>
      </c>
      <c r="BE464" s="240">
        <f>IF(N464="základní",J464,0)</f>
        <v>0</v>
      </c>
      <c r="BF464" s="240">
        <f>IF(N464="snížená",J464,0)</f>
        <v>0</v>
      </c>
      <c r="BG464" s="240">
        <f>IF(N464="zákl. přenesená",J464,0)</f>
        <v>0</v>
      </c>
      <c r="BH464" s="240">
        <f>IF(N464="sníž. přenesená",J464,0)</f>
        <v>0</v>
      </c>
      <c r="BI464" s="240">
        <f>IF(N464="nulová",J464,0)</f>
        <v>0</v>
      </c>
      <c r="BJ464" s="17" t="s">
        <v>82</v>
      </c>
      <c r="BK464" s="240">
        <f>ROUND(I464*H464,2)</f>
        <v>0</v>
      </c>
      <c r="BL464" s="17" t="s">
        <v>249</v>
      </c>
      <c r="BM464" s="239" t="s">
        <v>815</v>
      </c>
    </row>
    <row r="465" s="2" customFormat="1">
      <c r="A465" s="38"/>
      <c r="B465" s="39"/>
      <c r="C465" s="40"/>
      <c r="D465" s="241" t="s">
        <v>163</v>
      </c>
      <c r="E465" s="40"/>
      <c r="F465" s="242" t="s">
        <v>816</v>
      </c>
      <c r="G465" s="40"/>
      <c r="H465" s="40"/>
      <c r="I465" s="243"/>
      <c r="J465" s="40"/>
      <c r="K465" s="40"/>
      <c r="L465" s="44"/>
      <c r="M465" s="244"/>
      <c r="N465" s="245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163</v>
      </c>
      <c r="AU465" s="17" t="s">
        <v>84</v>
      </c>
    </row>
    <row r="466" s="2" customFormat="1" ht="24.15" customHeight="1">
      <c r="A466" s="38"/>
      <c r="B466" s="39"/>
      <c r="C466" s="227" t="s">
        <v>817</v>
      </c>
      <c r="D466" s="227" t="s">
        <v>157</v>
      </c>
      <c r="E466" s="228" t="s">
        <v>818</v>
      </c>
      <c r="F466" s="229" t="s">
        <v>819</v>
      </c>
      <c r="G466" s="230" t="s">
        <v>189</v>
      </c>
      <c r="H466" s="231">
        <v>7.8650000000000002</v>
      </c>
      <c r="I466" s="232"/>
      <c r="J466" s="233">
        <f>ROUND(I466*H466,2)</f>
        <v>0</v>
      </c>
      <c r="K466" s="234"/>
      <c r="L466" s="44"/>
      <c r="M466" s="235" t="s">
        <v>1</v>
      </c>
      <c r="N466" s="236" t="s">
        <v>39</v>
      </c>
      <c r="O466" s="91"/>
      <c r="P466" s="237">
        <f>O466*H466</f>
        <v>0</v>
      </c>
      <c r="Q466" s="237">
        <v>8.0000000000000007E-05</v>
      </c>
      <c r="R466" s="237">
        <f>Q466*H466</f>
        <v>0.00062920000000000012</v>
      </c>
      <c r="S466" s="237">
        <v>0</v>
      </c>
      <c r="T466" s="23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9" t="s">
        <v>249</v>
      </c>
      <c r="AT466" s="239" t="s">
        <v>157</v>
      </c>
      <c r="AU466" s="239" t="s">
        <v>84</v>
      </c>
      <c r="AY466" s="17" t="s">
        <v>154</v>
      </c>
      <c r="BE466" s="240">
        <f>IF(N466="základní",J466,0)</f>
        <v>0</v>
      </c>
      <c r="BF466" s="240">
        <f>IF(N466="snížená",J466,0)</f>
        <v>0</v>
      </c>
      <c r="BG466" s="240">
        <f>IF(N466="zákl. přenesená",J466,0)</f>
        <v>0</v>
      </c>
      <c r="BH466" s="240">
        <f>IF(N466="sníž. přenesená",J466,0)</f>
        <v>0</v>
      </c>
      <c r="BI466" s="240">
        <f>IF(N466="nulová",J466,0)</f>
        <v>0</v>
      </c>
      <c r="BJ466" s="17" t="s">
        <v>82</v>
      </c>
      <c r="BK466" s="240">
        <f>ROUND(I466*H466,2)</f>
        <v>0</v>
      </c>
      <c r="BL466" s="17" t="s">
        <v>249</v>
      </c>
      <c r="BM466" s="239" t="s">
        <v>820</v>
      </c>
    </row>
    <row r="467" s="2" customFormat="1">
      <c r="A467" s="38"/>
      <c r="B467" s="39"/>
      <c r="C467" s="40"/>
      <c r="D467" s="241" t="s">
        <v>163</v>
      </c>
      <c r="E467" s="40"/>
      <c r="F467" s="242" t="s">
        <v>821</v>
      </c>
      <c r="G467" s="40"/>
      <c r="H467" s="40"/>
      <c r="I467" s="243"/>
      <c r="J467" s="40"/>
      <c r="K467" s="40"/>
      <c r="L467" s="44"/>
      <c r="M467" s="244"/>
      <c r="N467" s="245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163</v>
      </c>
      <c r="AU467" s="17" t="s">
        <v>84</v>
      </c>
    </row>
    <row r="468" s="2" customFormat="1" ht="16.5" customHeight="1">
      <c r="A468" s="38"/>
      <c r="B468" s="39"/>
      <c r="C468" s="227" t="s">
        <v>822</v>
      </c>
      <c r="D468" s="227" t="s">
        <v>157</v>
      </c>
      <c r="E468" s="228" t="s">
        <v>823</v>
      </c>
      <c r="F468" s="229" t="s">
        <v>824</v>
      </c>
      <c r="G468" s="230" t="s">
        <v>189</v>
      </c>
      <c r="H468" s="231">
        <v>7.8650000000000002</v>
      </c>
      <c r="I468" s="232"/>
      <c r="J468" s="233">
        <f>ROUND(I468*H468,2)</f>
        <v>0</v>
      </c>
      <c r="K468" s="234"/>
      <c r="L468" s="44"/>
      <c r="M468" s="235" t="s">
        <v>1</v>
      </c>
      <c r="N468" s="236" t="s">
        <v>39</v>
      </c>
      <c r="O468" s="91"/>
      <c r="P468" s="237">
        <f>O468*H468</f>
        <v>0</v>
      </c>
      <c r="Q468" s="237">
        <v>0</v>
      </c>
      <c r="R468" s="237">
        <f>Q468*H468</f>
        <v>0</v>
      </c>
      <c r="S468" s="237">
        <v>0</v>
      </c>
      <c r="T468" s="23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9" t="s">
        <v>249</v>
      </c>
      <c r="AT468" s="239" t="s">
        <v>157</v>
      </c>
      <c r="AU468" s="239" t="s">
        <v>84</v>
      </c>
      <c r="AY468" s="17" t="s">
        <v>154</v>
      </c>
      <c r="BE468" s="240">
        <f>IF(N468="základní",J468,0)</f>
        <v>0</v>
      </c>
      <c r="BF468" s="240">
        <f>IF(N468="snížená",J468,0)</f>
        <v>0</v>
      </c>
      <c r="BG468" s="240">
        <f>IF(N468="zákl. přenesená",J468,0)</f>
        <v>0</v>
      </c>
      <c r="BH468" s="240">
        <f>IF(N468="sníž. přenesená",J468,0)</f>
        <v>0</v>
      </c>
      <c r="BI468" s="240">
        <f>IF(N468="nulová",J468,0)</f>
        <v>0</v>
      </c>
      <c r="BJ468" s="17" t="s">
        <v>82</v>
      </c>
      <c r="BK468" s="240">
        <f>ROUND(I468*H468,2)</f>
        <v>0</v>
      </c>
      <c r="BL468" s="17" t="s">
        <v>249</v>
      </c>
      <c r="BM468" s="239" t="s">
        <v>825</v>
      </c>
    </row>
    <row r="469" s="2" customFormat="1">
      <c r="A469" s="38"/>
      <c r="B469" s="39"/>
      <c r="C469" s="40"/>
      <c r="D469" s="241" t="s">
        <v>163</v>
      </c>
      <c r="E469" s="40"/>
      <c r="F469" s="242" t="s">
        <v>826</v>
      </c>
      <c r="G469" s="40"/>
      <c r="H469" s="40"/>
      <c r="I469" s="243"/>
      <c r="J469" s="40"/>
      <c r="K469" s="40"/>
      <c r="L469" s="44"/>
      <c r="M469" s="244"/>
      <c r="N469" s="245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163</v>
      </c>
      <c r="AU469" s="17" t="s">
        <v>84</v>
      </c>
    </row>
    <row r="470" s="13" customFormat="1">
      <c r="A470" s="13"/>
      <c r="B470" s="246"/>
      <c r="C470" s="247"/>
      <c r="D470" s="241" t="s">
        <v>165</v>
      </c>
      <c r="E470" s="248" t="s">
        <v>1</v>
      </c>
      <c r="F470" s="249" t="s">
        <v>827</v>
      </c>
      <c r="G470" s="247"/>
      <c r="H470" s="250">
        <v>7.8650000000000002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6" t="s">
        <v>165</v>
      </c>
      <c r="AU470" s="256" t="s">
        <v>84</v>
      </c>
      <c r="AV470" s="13" t="s">
        <v>84</v>
      </c>
      <c r="AW470" s="13" t="s">
        <v>30</v>
      </c>
      <c r="AX470" s="13" t="s">
        <v>82</v>
      </c>
      <c r="AY470" s="256" t="s">
        <v>154</v>
      </c>
    </row>
    <row r="471" s="2" customFormat="1" ht="24.15" customHeight="1">
      <c r="A471" s="38"/>
      <c r="B471" s="39"/>
      <c r="C471" s="227" t="s">
        <v>828</v>
      </c>
      <c r="D471" s="227" t="s">
        <v>157</v>
      </c>
      <c r="E471" s="228" t="s">
        <v>829</v>
      </c>
      <c r="F471" s="229" t="s">
        <v>830</v>
      </c>
      <c r="G471" s="230" t="s">
        <v>189</v>
      </c>
      <c r="H471" s="231">
        <v>7.8650000000000002</v>
      </c>
      <c r="I471" s="232"/>
      <c r="J471" s="233">
        <f>ROUND(I471*H471,2)</f>
        <v>0</v>
      </c>
      <c r="K471" s="234"/>
      <c r="L471" s="44"/>
      <c r="M471" s="235" t="s">
        <v>1</v>
      </c>
      <c r="N471" s="236" t="s">
        <v>39</v>
      </c>
      <c r="O471" s="91"/>
      <c r="P471" s="237">
        <f>O471*H471</f>
        <v>0</v>
      </c>
      <c r="Q471" s="237">
        <v>0.00017000000000000001</v>
      </c>
      <c r="R471" s="237">
        <f>Q471*H471</f>
        <v>0.0013370500000000002</v>
      </c>
      <c r="S471" s="237">
        <v>0</v>
      </c>
      <c r="T471" s="23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9" t="s">
        <v>249</v>
      </c>
      <c r="AT471" s="239" t="s">
        <v>157</v>
      </c>
      <c r="AU471" s="239" t="s">
        <v>84</v>
      </c>
      <c r="AY471" s="17" t="s">
        <v>154</v>
      </c>
      <c r="BE471" s="240">
        <f>IF(N471="základní",J471,0)</f>
        <v>0</v>
      </c>
      <c r="BF471" s="240">
        <f>IF(N471="snížená",J471,0)</f>
        <v>0</v>
      </c>
      <c r="BG471" s="240">
        <f>IF(N471="zákl. přenesená",J471,0)</f>
        <v>0</v>
      </c>
      <c r="BH471" s="240">
        <f>IF(N471="sníž. přenesená",J471,0)</f>
        <v>0</v>
      </c>
      <c r="BI471" s="240">
        <f>IF(N471="nulová",J471,0)</f>
        <v>0</v>
      </c>
      <c r="BJ471" s="17" t="s">
        <v>82</v>
      </c>
      <c r="BK471" s="240">
        <f>ROUND(I471*H471,2)</f>
        <v>0</v>
      </c>
      <c r="BL471" s="17" t="s">
        <v>249</v>
      </c>
      <c r="BM471" s="239" t="s">
        <v>831</v>
      </c>
    </row>
    <row r="472" s="2" customFormat="1">
      <c r="A472" s="38"/>
      <c r="B472" s="39"/>
      <c r="C472" s="40"/>
      <c r="D472" s="241" t="s">
        <v>163</v>
      </c>
      <c r="E472" s="40"/>
      <c r="F472" s="242" t="s">
        <v>832</v>
      </c>
      <c r="G472" s="40"/>
      <c r="H472" s="40"/>
      <c r="I472" s="243"/>
      <c r="J472" s="40"/>
      <c r="K472" s="40"/>
      <c r="L472" s="44"/>
      <c r="M472" s="244"/>
      <c r="N472" s="245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163</v>
      </c>
      <c r="AU472" s="17" t="s">
        <v>84</v>
      </c>
    </row>
    <row r="473" s="12" customFormat="1" ht="22.8" customHeight="1">
      <c r="A473" s="12"/>
      <c r="B473" s="211"/>
      <c r="C473" s="212"/>
      <c r="D473" s="213" t="s">
        <v>73</v>
      </c>
      <c r="E473" s="225" t="s">
        <v>833</v>
      </c>
      <c r="F473" s="225" t="s">
        <v>834</v>
      </c>
      <c r="G473" s="212"/>
      <c r="H473" s="212"/>
      <c r="I473" s="215"/>
      <c r="J473" s="226">
        <f>BK473</f>
        <v>0</v>
      </c>
      <c r="K473" s="212"/>
      <c r="L473" s="217"/>
      <c r="M473" s="218"/>
      <c r="N473" s="219"/>
      <c r="O473" s="219"/>
      <c r="P473" s="220">
        <f>SUM(P474:P496)</f>
        <v>0</v>
      </c>
      <c r="Q473" s="219"/>
      <c r="R473" s="220">
        <f>SUM(R474:R496)</f>
        <v>0.25817980000000001</v>
      </c>
      <c r="S473" s="219"/>
      <c r="T473" s="221">
        <f>SUM(T474:T496)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2" t="s">
        <v>84</v>
      </c>
      <c r="AT473" s="223" t="s">
        <v>73</v>
      </c>
      <c r="AU473" s="223" t="s">
        <v>82</v>
      </c>
      <c r="AY473" s="222" t="s">
        <v>154</v>
      </c>
      <c r="BK473" s="224">
        <f>SUM(BK474:BK496)</f>
        <v>0</v>
      </c>
    </row>
    <row r="474" s="2" customFormat="1" ht="16.5" customHeight="1">
      <c r="A474" s="38"/>
      <c r="B474" s="39"/>
      <c r="C474" s="227" t="s">
        <v>835</v>
      </c>
      <c r="D474" s="227" t="s">
        <v>157</v>
      </c>
      <c r="E474" s="228" t="s">
        <v>836</v>
      </c>
      <c r="F474" s="229" t="s">
        <v>837</v>
      </c>
      <c r="G474" s="230" t="s">
        <v>189</v>
      </c>
      <c r="H474" s="231">
        <v>190.00999999999999</v>
      </c>
      <c r="I474" s="232"/>
      <c r="J474" s="233">
        <f>ROUND(I474*H474,2)</f>
        <v>0</v>
      </c>
      <c r="K474" s="234"/>
      <c r="L474" s="44"/>
      <c r="M474" s="235" t="s">
        <v>1</v>
      </c>
      <c r="N474" s="236" t="s">
        <v>39</v>
      </c>
      <c r="O474" s="91"/>
      <c r="P474" s="237">
        <f>O474*H474</f>
        <v>0</v>
      </c>
      <c r="Q474" s="237">
        <v>0</v>
      </c>
      <c r="R474" s="237">
        <f>Q474*H474</f>
        <v>0</v>
      </c>
      <c r="S474" s="237">
        <v>0</v>
      </c>
      <c r="T474" s="238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9" t="s">
        <v>249</v>
      </c>
      <c r="AT474" s="239" t="s">
        <v>157</v>
      </c>
      <c r="AU474" s="239" t="s">
        <v>84</v>
      </c>
      <c r="AY474" s="17" t="s">
        <v>154</v>
      </c>
      <c r="BE474" s="240">
        <f>IF(N474="základní",J474,0)</f>
        <v>0</v>
      </c>
      <c r="BF474" s="240">
        <f>IF(N474="snížená",J474,0)</f>
        <v>0</v>
      </c>
      <c r="BG474" s="240">
        <f>IF(N474="zákl. přenesená",J474,0)</f>
        <v>0</v>
      </c>
      <c r="BH474" s="240">
        <f>IF(N474="sníž. přenesená",J474,0)</f>
        <v>0</v>
      </c>
      <c r="BI474" s="240">
        <f>IF(N474="nulová",J474,0)</f>
        <v>0</v>
      </c>
      <c r="BJ474" s="17" t="s">
        <v>82</v>
      </c>
      <c r="BK474" s="240">
        <f>ROUND(I474*H474,2)</f>
        <v>0</v>
      </c>
      <c r="BL474" s="17" t="s">
        <v>249</v>
      </c>
      <c r="BM474" s="239" t="s">
        <v>838</v>
      </c>
    </row>
    <row r="475" s="2" customFormat="1">
      <c r="A475" s="38"/>
      <c r="B475" s="39"/>
      <c r="C475" s="40"/>
      <c r="D475" s="241" t="s">
        <v>163</v>
      </c>
      <c r="E475" s="40"/>
      <c r="F475" s="242" t="s">
        <v>839</v>
      </c>
      <c r="G475" s="40"/>
      <c r="H475" s="40"/>
      <c r="I475" s="243"/>
      <c r="J475" s="40"/>
      <c r="K475" s="40"/>
      <c r="L475" s="44"/>
      <c r="M475" s="244"/>
      <c r="N475" s="245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163</v>
      </c>
      <c r="AU475" s="17" t="s">
        <v>84</v>
      </c>
    </row>
    <row r="476" s="2" customFormat="1" ht="16.5" customHeight="1">
      <c r="A476" s="38"/>
      <c r="B476" s="39"/>
      <c r="C476" s="278" t="s">
        <v>840</v>
      </c>
      <c r="D476" s="278" t="s">
        <v>232</v>
      </c>
      <c r="E476" s="279" t="s">
        <v>841</v>
      </c>
      <c r="F476" s="280" t="s">
        <v>842</v>
      </c>
      <c r="G476" s="281" t="s">
        <v>189</v>
      </c>
      <c r="H476" s="282">
        <v>199.511</v>
      </c>
      <c r="I476" s="283"/>
      <c r="J476" s="284">
        <f>ROUND(I476*H476,2)</f>
        <v>0</v>
      </c>
      <c r="K476" s="285"/>
      <c r="L476" s="286"/>
      <c r="M476" s="287" t="s">
        <v>1</v>
      </c>
      <c r="N476" s="288" t="s">
        <v>39</v>
      </c>
      <c r="O476" s="91"/>
      <c r="P476" s="237">
        <f>O476*H476</f>
        <v>0</v>
      </c>
      <c r="Q476" s="237">
        <v>0</v>
      </c>
      <c r="R476" s="237">
        <f>Q476*H476</f>
        <v>0</v>
      </c>
      <c r="S476" s="237">
        <v>0</v>
      </c>
      <c r="T476" s="23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9" t="s">
        <v>349</v>
      </c>
      <c r="AT476" s="239" t="s">
        <v>232</v>
      </c>
      <c r="AU476" s="239" t="s">
        <v>84</v>
      </c>
      <c r="AY476" s="17" t="s">
        <v>154</v>
      </c>
      <c r="BE476" s="240">
        <f>IF(N476="základní",J476,0)</f>
        <v>0</v>
      </c>
      <c r="BF476" s="240">
        <f>IF(N476="snížená",J476,0)</f>
        <v>0</v>
      </c>
      <c r="BG476" s="240">
        <f>IF(N476="zákl. přenesená",J476,0)</f>
        <v>0</v>
      </c>
      <c r="BH476" s="240">
        <f>IF(N476="sníž. přenesená",J476,0)</f>
        <v>0</v>
      </c>
      <c r="BI476" s="240">
        <f>IF(N476="nulová",J476,0)</f>
        <v>0</v>
      </c>
      <c r="BJ476" s="17" t="s">
        <v>82</v>
      </c>
      <c r="BK476" s="240">
        <f>ROUND(I476*H476,2)</f>
        <v>0</v>
      </c>
      <c r="BL476" s="17" t="s">
        <v>249</v>
      </c>
      <c r="BM476" s="239" t="s">
        <v>843</v>
      </c>
    </row>
    <row r="477" s="2" customFormat="1">
      <c r="A477" s="38"/>
      <c r="B477" s="39"/>
      <c r="C477" s="40"/>
      <c r="D477" s="241" t="s">
        <v>163</v>
      </c>
      <c r="E477" s="40"/>
      <c r="F477" s="242" t="s">
        <v>842</v>
      </c>
      <c r="G477" s="40"/>
      <c r="H477" s="40"/>
      <c r="I477" s="243"/>
      <c r="J477" s="40"/>
      <c r="K477" s="40"/>
      <c r="L477" s="44"/>
      <c r="M477" s="244"/>
      <c r="N477" s="245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163</v>
      </c>
      <c r="AU477" s="17" t="s">
        <v>84</v>
      </c>
    </row>
    <row r="478" s="13" customFormat="1">
      <c r="A478" s="13"/>
      <c r="B478" s="246"/>
      <c r="C478" s="247"/>
      <c r="D478" s="241" t="s">
        <v>165</v>
      </c>
      <c r="E478" s="247"/>
      <c r="F478" s="249" t="s">
        <v>844</v>
      </c>
      <c r="G478" s="247"/>
      <c r="H478" s="250">
        <v>199.511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6" t="s">
        <v>165</v>
      </c>
      <c r="AU478" s="256" t="s">
        <v>84</v>
      </c>
      <c r="AV478" s="13" t="s">
        <v>84</v>
      </c>
      <c r="AW478" s="13" t="s">
        <v>4</v>
      </c>
      <c r="AX478" s="13" t="s">
        <v>82</v>
      </c>
      <c r="AY478" s="256" t="s">
        <v>154</v>
      </c>
    </row>
    <row r="479" s="2" customFormat="1" ht="21.75" customHeight="1">
      <c r="A479" s="38"/>
      <c r="B479" s="39"/>
      <c r="C479" s="227" t="s">
        <v>845</v>
      </c>
      <c r="D479" s="227" t="s">
        <v>157</v>
      </c>
      <c r="E479" s="228" t="s">
        <v>846</v>
      </c>
      <c r="F479" s="229" t="s">
        <v>847</v>
      </c>
      <c r="G479" s="230" t="s">
        <v>189</v>
      </c>
      <c r="H479" s="231">
        <v>107.40000000000001</v>
      </c>
      <c r="I479" s="232"/>
      <c r="J479" s="233">
        <f>ROUND(I479*H479,2)</f>
        <v>0</v>
      </c>
      <c r="K479" s="234"/>
      <c r="L479" s="44"/>
      <c r="M479" s="235" t="s">
        <v>1</v>
      </c>
      <c r="N479" s="236" t="s">
        <v>39</v>
      </c>
      <c r="O479" s="91"/>
      <c r="P479" s="237">
        <f>O479*H479</f>
        <v>0</v>
      </c>
      <c r="Q479" s="237">
        <v>0</v>
      </c>
      <c r="R479" s="237">
        <f>Q479*H479</f>
        <v>0</v>
      </c>
      <c r="S479" s="237">
        <v>0</v>
      </c>
      <c r="T479" s="23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9" t="s">
        <v>249</v>
      </c>
      <c r="AT479" s="239" t="s">
        <v>157</v>
      </c>
      <c r="AU479" s="239" t="s">
        <v>84</v>
      </c>
      <c r="AY479" s="17" t="s">
        <v>154</v>
      </c>
      <c r="BE479" s="240">
        <f>IF(N479="základní",J479,0)</f>
        <v>0</v>
      </c>
      <c r="BF479" s="240">
        <f>IF(N479="snížená",J479,0)</f>
        <v>0</v>
      </c>
      <c r="BG479" s="240">
        <f>IF(N479="zákl. přenesená",J479,0)</f>
        <v>0</v>
      </c>
      <c r="BH479" s="240">
        <f>IF(N479="sníž. přenesená",J479,0)</f>
        <v>0</v>
      </c>
      <c r="BI479" s="240">
        <f>IF(N479="nulová",J479,0)</f>
        <v>0</v>
      </c>
      <c r="BJ479" s="17" t="s">
        <v>82</v>
      </c>
      <c r="BK479" s="240">
        <f>ROUND(I479*H479,2)</f>
        <v>0</v>
      </c>
      <c r="BL479" s="17" t="s">
        <v>249</v>
      </c>
      <c r="BM479" s="239" t="s">
        <v>848</v>
      </c>
    </row>
    <row r="480" s="2" customFormat="1">
      <c r="A480" s="38"/>
      <c r="B480" s="39"/>
      <c r="C480" s="40"/>
      <c r="D480" s="241" t="s">
        <v>163</v>
      </c>
      <c r="E480" s="40"/>
      <c r="F480" s="242" t="s">
        <v>849</v>
      </c>
      <c r="G480" s="40"/>
      <c r="H480" s="40"/>
      <c r="I480" s="243"/>
      <c r="J480" s="40"/>
      <c r="K480" s="40"/>
      <c r="L480" s="44"/>
      <c r="M480" s="244"/>
      <c r="N480" s="245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163</v>
      </c>
      <c r="AU480" s="17" t="s">
        <v>84</v>
      </c>
    </row>
    <row r="481" s="13" customFormat="1">
      <c r="A481" s="13"/>
      <c r="B481" s="246"/>
      <c r="C481" s="247"/>
      <c r="D481" s="241" t="s">
        <v>165</v>
      </c>
      <c r="E481" s="248" t="s">
        <v>1</v>
      </c>
      <c r="F481" s="249" t="s">
        <v>850</v>
      </c>
      <c r="G481" s="247"/>
      <c r="H481" s="250">
        <v>62</v>
      </c>
      <c r="I481" s="251"/>
      <c r="J481" s="247"/>
      <c r="K481" s="247"/>
      <c r="L481" s="252"/>
      <c r="M481" s="253"/>
      <c r="N481" s="254"/>
      <c r="O481" s="254"/>
      <c r="P481" s="254"/>
      <c r="Q481" s="254"/>
      <c r="R481" s="254"/>
      <c r="S481" s="254"/>
      <c r="T481" s="25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6" t="s">
        <v>165</v>
      </c>
      <c r="AU481" s="256" t="s">
        <v>84</v>
      </c>
      <c r="AV481" s="13" t="s">
        <v>84</v>
      </c>
      <c r="AW481" s="13" t="s">
        <v>30</v>
      </c>
      <c r="AX481" s="13" t="s">
        <v>74</v>
      </c>
      <c r="AY481" s="256" t="s">
        <v>154</v>
      </c>
    </row>
    <row r="482" s="13" customFormat="1">
      <c r="A482" s="13"/>
      <c r="B482" s="246"/>
      <c r="C482" s="247"/>
      <c r="D482" s="241" t="s">
        <v>165</v>
      </c>
      <c r="E482" s="248" t="s">
        <v>1</v>
      </c>
      <c r="F482" s="249" t="s">
        <v>851</v>
      </c>
      <c r="G482" s="247"/>
      <c r="H482" s="250">
        <v>20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6" t="s">
        <v>165</v>
      </c>
      <c r="AU482" s="256" t="s">
        <v>84</v>
      </c>
      <c r="AV482" s="13" t="s">
        <v>84</v>
      </c>
      <c r="AW482" s="13" t="s">
        <v>30</v>
      </c>
      <c r="AX482" s="13" t="s">
        <v>74</v>
      </c>
      <c r="AY482" s="256" t="s">
        <v>154</v>
      </c>
    </row>
    <row r="483" s="13" customFormat="1">
      <c r="A483" s="13"/>
      <c r="B483" s="246"/>
      <c r="C483" s="247"/>
      <c r="D483" s="241" t="s">
        <v>165</v>
      </c>
      <c r="E483" s="248" t="s">
        <v>1</v>
      </c>
      <c r="F483" s="249" t="s">
        <v>852</v>
      </c>
      <c r="G483" s="247"/>
      <c r="H483" s="250">
        <v>25.399999999999999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6" t="s">
        <v>165</v>
      </c>
      <c r="AU483" s="256" t="s">
        <v>84</v>
      </c>
      <c r="AV483" s="13" t="s">
        <v>84</v>
      </c>
      <c r="AW483" s="13" t="s">
        <v>30</v>
      </c>
      <c r="AX483" s="13" t="s">
        <v>74</v>
      </c>
      <c r="AY483" s="256" t="s">
        <v>154</v>
      </c>
    </row>
    <row r="484" s="15" customFormat="1">
      <c r="A484" s="15"/>
      <c r="B484" s="267"/>
      <c r="C484" s="268"/>
      <c r="D484" s="241" t="s">
        <v>165</v>
      </c>
      <c r="E484" s="269" t="s">
        <v>1</v>
      </c>
      <c r="F484" s="270" t="s">
        <v>198</v>
      </c>
      <c r="G484" s="268"/>
      <c r="H484" s="271">
        <v>107.40000000000001</v>
      </c>
      <c r="I484" s="272"/>
      <c r="J484" s="268"/>
      <c r="K484" s="268"/>
      <c r="L484" s="273"/>
      <c r="M484" s="274"/>
      <c r="N484" s="275"/>
      <c r="O484" s="275"/>
      <c r="P484" s="275"/>
      <c r="Q484" s="275"/>
      <c r="R484" s="275"/>
      <c r="S484" s="275"/>
      <c r="T484" s="276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7" t="s">
        <v>165</v>
      </c>
      <c r="AU484" s="277" t="s">
        <v>84</v>
      </c>
      <c r="AV484" s="15" t="s">
        <v>161</v>
      </c>
      <c r="AW484" s="15" t="s">
        <v>30</v>
      </c>
      <c r="AX484" s="15" t="s">
        <v>82</v>
      </c>
      <c r="AY484" s="277" t="s">
        <v>154</v>
      </c>
    </row>
    <row r="485" s="2" customFormat="1" ht="16.5" customHeight="1">
      <c r="A485" s="38"/>
      <c r="B485" s="39"/>
      <c r="C485" s="278" t="s">
        <v>853</v>
      </c>
      <c r="D485" s="278" t="s">
        <v>232</v>
      </c>
      <c r="E485" s="279" t="s">
        <v>841</v>
      </c>
      <c r="F485" s="280" t="s">
        <v>842</v>
      </c>
      <c r="G485" s="281" t="s">
        <v>189</v>
      </c>
      <c r="H485" s="282">
        <v>112.77</v>
      </c>
      <c r="I485" s="283"/>
      <c r="J485" s="284">
        <f>ROUND(I485*H485,2)</f>
        <v>0</v>
      </c>
      <c r="K485" s="285"/>
      <c r="L485" s="286"/>
      <c r="M485" s="287" t="s">
        <v>1</v>
      </c>
      <c r="N485" s="288" t="s">
        <v>39</v>
      </c>
      <c r="O485" s="91"/>
      <c r="P485" s="237">
        <f>O485*H485</f>
        <v>0</v>
      </c>
      <c r="Q485" s="237">
        <v>0</v>
      </c>
      <c r="R485" s="237">
        <f>Q485*H485</f>
        <v>0</v>
      </c>
      <c r="S485" s="237">
        <v>0</v>
      </c>
      <c r="T485" s="23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9" t="s">
        <v>349</v>
      </c>
      <c r="AT485" s="239" t="s">
        <v>232</v>
      </c>
      <c r="AU485" s="239" t="s">
        <v>84</v>
      </c>
      <c r="AY485" s="17" t="s">
        <v>154</v>
      </c>
      <c r="BE485" s="240">
        <f>IF(N485="základní",J485,0)</f>
        <v>0</v>
      </c>
      <c r="BF485" s="240">
        <f>IF(N485="snížená",J485,0)</f>
        <v>0</v>
      </c>
      <c r="BG485" s="240">
        <f>IF(N485="zákl. přenesená",J485,0)</f>
        <v>0</v>
      </c>
      <c r="BH485" s="240">
        <f>IF(N485="sníž. přenesená",J485,0)</f>
        <v>0</v>
      </c>
      <c r="BI485" s="240">
        <f>IF(N485="nulová",J485,0)</f>
        <v>0</v>
      </c>
      <c r="BJ485" s="17" t="s">
        <v>82</v>
      </c>
      <c r="BK485" s="240">
        <f>ROUND(I485*H485,2)</f>
        <v>0</v>
      </c>
      <c r="BL485" s="17" t="s">
        <v>249</v>
      </c>
      <c r="BM485" s="239" t="s">
        <v>854</v>
      </c>
    </row>
    <row r="486" s="2" customFormat="1">
      <c r="A486" s="38"/>
      <c r="B486" s="39"/>
      <c r="C486" s="40"/>
      <c r="D486" s="241" t="s">
        <v>163</v>
      </c>
      <c r="E486" s="40"/>
      <c r="F486" s="242" t="s">
        <v>842</v>
      </c>
      <c r="G486" s="40"/>
      <c r="H486" s="40"/>
      <c r="I486" s="243"/>
      <c r="J486" s="40"/>
      <c r="K486" s="40"/>
      <c r="L486" s="44"/>
      <c r="M486" s="244"/>
      <c r="N486" s="245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163</v>
      </c>
      <c r="AU486" s="17" t="s">
        <v>84</v>
      </c>
    </row>
    <row r="487" s="13" customFormat="1">
      <c r="A487" s="13"/>
      <c r="B487" s="246"/>
      <c r="C487" s="247"/>
      <c r="D487" s="241" t="s">
        <v>165</v>
      </c>
      <c r="E487" s="247"/>
      <c r="F487" s="249" t="s">
        <v>855</v>
      </c>
      <c r="G487" s="247"/>
      <c r="H487" s="250">
        <v>112.77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6" t="s">
        <v>165</v>
      </c>
      <c r="AU487" s="256" t="s">
        <v>84</v>
      </c>
      <c r="AV487" s="13" t="s">
        <v>84</v>
      </c>
      <c r="AW487" s="13" t="s">
        <v>4</v>
      </c>
      <c r="AX487" s="13" t="s">
        <v>82</v>
      </c>
      <c r="AY487" s="256" t="s">
        <v>154</v>
      </c>
    </row>
    <row r="488" s="2" customFormat="1" ht="24.15" customHeight="1">
      <c r="A488" s="38"/>
      <c r="B488" s="39"/>
      <c r="C488" s="227" t="s">
        <v>856</v>
      </c>
      <c r="D488" s="227" t="s">
        <v>157</v>
      </c>
      <c r="E488" s="228" t="s">
        <v>857</v>
      </c>
      <c r="F488" s="229" t="s">
        <v>858</v>
      </c>
      <c r="G488" s="230" t="s">
        <v>189</v>
      </c>
      <c r="H488" s="231">
        <v>270.07999999999998</v>
      </c>
      <c r="I488" s="232"/>
      <c r="J488" s="233">
        <f>ROUND(I488*H488,2)</f>
        <v>0</v>
      </c>
      <c r="K488" s="234"/>
      <c r="L488" s="44"/>
      <c r="M488" s="235" t="s">
        <v>1</v>
      </c>
      <c r="N488" s="236" t="s">
        <v>39</v>
      </c>
      <c r="O488" s="91"/>
      <c r="P488" s="237">
        <f>O488*H488</f>
        <v>0</v>
      </c>
      <c r="Q488" s="237">
        <v>0.00020000000000000001</v>
      </c>
      <c r="R488" s="237">
        <f>Q488*H488</f>
        <v>0.054016000000000002</v>
      </c>
      <c r="S488" s="237">
        <v>0</v>
      </c>
      <c r="T488" s="23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9" t="s">
        <v>249</v>
      </c>
      <c r="AT488" s="239" t="s">
        <v>157</v>
      </c>
      <c r="AU488" s="239" t="s">
        <v>84</v>
      </c>
      <c r="AY488" s="17" t="s">
        <v>154</v>
      </c>
      <c r="BE488" s="240">
        <f>IF(N488="základní",J488,0)</f>
        <v>0</v>
      </c>
      <c r="BF488" s="240">
        <f>IF(N488="snížená",J488,0)</f>
        <v>0</v>
      </c>
      <c r="BG488" s="240">
        <f>IF(N488="zákl. přenesená",J488,0)</f>
        <v>0</v>
      </c>
      <c r="BH488" s="240">
        <f>IF(N488="sníž. přenesená",J488,0)</f>
        <v>0</v>
      </c>
      <c r="BI488" s="240">
        <f>IF(N488="nulová",J488,0)</f>
        <v>0</v>
      </c>
      <c r="BJ488" s="17" t="s">
        <v>82</v>
      </c>
      <c r="BK488" s="240">
        <f>ROUND(I488*H488,2)</f>
        <v>0</v>
      </c>
      <c r="BL488" s="17" t="s">
        <v>249</v>
      </c>
      <c r="BM488" s="239" t="s">
        <v>859</v>
      </c>
    </row>
    <row r="489" s="2" customFormat="1">
      <c r="A489" s="38"/>
      <c r="B489" s="39"/>
      <c r="C489" s="40"/>
      <c r="D489" s="241" t="s">
        <v>163</v>
      </c>
      <c r="E489" s="40"/>
      <c r="F489" s="242" t="s">
        <v>860</v>
      </c>
      <c r="G489" s="40"/>
      <c r="H489" s="40"/>
      <c r="I489" s="243"/>
      <c r="J489" s="40"/>
      <c r="K489" s="40"/>
      <c r="L489" s="44"/>
      <c r="M489" s="244"/>
      <c r="N489" s="245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163</v>
      </c>
      <c r="AU489" s="17" t="s">
        <v>84</v>
      </c>
    </row>
    <row r="490" s="2" customFormat="1" ht="33" customHeight="1">
      <c r="A490" s="38"/>
      <c r="B490" s="39"/>
      <c r="C490" s="227" t="s">
        <v>861</v>
      </c>
      <c r="D490" s="227" t="s">
        <v>157</v>
      </c>
      <c r="E490" s="228" t="s">
        <v>862</v>
      </c>
      <c r="F490" s="229" t="s">
        <v>863</v>
      </c>
      <c r="G490" s="230" t="s">
        <v>189</v>
      </c>
      <c r="H490" s="231">
        <v>176</v>
      </c>
      <c r="I490" s="232"/>
      <c r="J490" s="233">
        <f>ROUND(I490*H490,2)</f>
        <v>0</v>
      </c>
      <c r="K490" s="234"/>
      <c r="L490" s="44"/>
      <c r="M490" s="235" t="s">
        <v>1</v>
      </c>
      <c r="N490" s="236" t="s">
        <v>39</v>
      </c>
      <c r="O490" s="91"/>
      <c r="P490" s="237">
        <f>O490*H490</f>
        <v>0</v>
      </c>
      <c r="Q490" s="237">
        <v>0.00025999999999999998</v>
      </c>
      <c r="R490" s="237">
        <f>Q490*H490</f>
        <v>0.045759999999999995</v>
      </c>
      <c r="S490" s="237">
        <v>0</v>
      </c>
      <c r="T490" s="23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9" t="s">
        <v>249</v>
      </c>
      <c r="AT490" s="239" t="s">
        <v>157</v>
      </c>
      <c r="AU490" s="239" t="s">
        <v>84</v>
      </c>
      <c r="AY490" s="17" t="s">
        <v>154</v>
      </c>
      <c r="BE490" s="240">
        <f>IF(N490="základní",J490,0)</f>
        <v>0</v>
      </c>
      <c r="BF490" s="240">
        <f>IF(N490="snížená",J490,0)</f>
        <v>0</v>
      </c>
      <c r="BG490" s="240">
        <f>IF(N490="zákl. přenesená",J490,0)</f>
        <v>0</v>
      </c>
      <c r="BH490" s="240">
        <f>IF(N490="sníž. přenesená",J490,0)</f>
        <v>0</v>
      </c>
      <c r="BI490" s="240">
        <f>IF(N490="nulová",J490,0)</f>
        <v>0</v>
      </c>
      <c r="BJ490" s="17" t="s">
        <v>82</v>
      </c>
      <c r="BK490" s="240">
        <f>ROUND(I490*H490,2)</f>
        <v>0</v>
      </c>
      <c r="BL490" s="17" t="s">
        <v>249</v>
      </c>
      <c r="BM490" s="239" t="s">
        <v>864</v>
      </c>
    </row>
    <row r="491" s="2" customFormat="1">
      <c r="A491" s="38"/>
      <c r="B491" s="39"/>
      <c r="C491" s="40"/>
      <c r="D491" s="241" t="s">
        <v>163</v>
      </c>
      <c r="E491" s="40"/>
      <c r="F491" s="242" t="s">
        <v>865</v>
      </c>
      <c r="G491" s="40"/>
      <c r="H491" s="40"/>
      <c r="I491" s="243"/>
      <c r="J491" s="40"/>
      <c r="K491" s="40"/>
      <c r="L491" s="44"/>
      <c r="M491" s="244"/>
      <c r="N491" s="245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163</v>
      </c>
      <c r="AU491" s="17" t="s">
        <v>84</v>
      </c>
    </row>
    <row r="492" s="2" customFormat="1" ht="24.15" customHeight="1">
      <c r="A492" s="38"/>
      <c r="B492" s="39"/>
      <c r="C492" s="227" t="s">
        <v>866</v>
      </c>
      <c r="D492" s="227" t="s">
        <v>157</v>
      </c>
      <c r="E492" s="228" t="s">
        <v>867</v>
      </c>
      <c r="F492" s="229" t="s">
        <v>868</v>
      </c>
      <c r="G492" s="230" t="s">
        <v>189</v>
      </c>
      <c r="H492" s="231">
        <v>546.22000000000003</v>
      </c>
      <c r="I492" s="232"/>
      <c r="J492" s="233">
        <f>ROUND(I492*H492,2)</f>
        <v>0</v>
      </c>
      <c r="K492" s="234"/>
      <c r="L492" s="44"/>
      <c r="M492" s="235" t="s">
        <v>1</v>
      </c>
      <c r="N492" s="236" t="s">
        <v>39</v>
      </c>
      <c r="O492" s="91"/>
      <c r="P492" s="237">
        <f>O492*H492</f>
        <v>0</v>
      </c>
      <c r="Q492" s="237">
        <v>0.00029</v>
      </c>
      <c r="R492" s="237">
        <f>Q492*H492</f>
        <v>0.15840380000000001</v>
      </c>
      <c r="S492" s="237">
        <v>0</v>
      </c>
      <c r="T492" s="23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9" t="s">
        <v>249</v>
      </c>
      <c r="AT492" s="239" t="s">
        <v>157</v>
      </c>
      <c r="AU492" s="239" t="s">
        <v>84</v>
      </c>
      <c r="AY492" s="17" t="s">
        <v>154</v>
      </c>
      <c r="BE492" s="240">
        <f>IF(N492="základní",J492,0)</f>
        <v>0</v>
      </c>
      <c r="BF492" s="240">
        <f>IF(N492="snížená",J492,0)</f>
        <v>0</v>
      </c>
      <c r="BG492" s="240">
        <f>IF(N492="zákl. přenesená",J492,0)</f>
        <v>0</v>
      </c>
      <c r="BH492" s="240">
        <f>IF(N492="sníž. přenesená",J492,0)</f>
        <v>0</v>
      </c>
      <c r="BI492" s="240">
        <f>IF(N492="nulová",J492,0)</f>
        <v>0</v>
      </c>
      <c r="BJ492" s="17" t="s">
        <v>82</v>
      </c>
      <c r="BK492" s="240">
        <f>ROUND(I492*H492,2)</f>
        <v>0</v>
      </c>
      <c r="BL492" s="17" t="s">
        <v>249</v>
      </c>
      <c r="BM492" s="239" t="s">
        <v>869</v>
      </c>
    </row>
    <row r="493" s="2" customFormat="1">
      <c r="A493" s="38"/>
      <c r="B493" s="39"/>
      <c r="C493" s="40"/>
      <c r="D493" s="241" t="s">
        <v>163</v>
      </c>
      <c r="E493" s="40"/>
      <c r="F493" s="242" t="s">
        <v>870</v>
      </c>
      <c r="G493" s="40"/>
      <c r="H493" s="40"/>
      <c r="I493" s="243"/>
      <c r="J493" s="40"/>
      <c r="K493" s="40"/>
      <c r="L493" s="44"/>
      <c r="M493" s="244"/>
      <c r="N493" s="245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163</v>
      </c>
      <c r="AU493" s="17" t="s">
        <v>84</v>
      </c>
    </row>
    <row r="494" s="13" customFormat="1">
      <c r="A494" s="13"/>
      <c r="B494" s="246"/>
      <c r="C494" s="247"/>
      <c r="D494" s="241" t="s">
        <v>165</v>
      </c>
      <c r="E494" s="248" t="s">
        <v>1</v>
      </c>
      <c r="F494" s="249" t="s">
        <v>871</v>
      </c>
      <c r="G494" s="247"/>
      <c r="H494" s="250">
        <v>346.22000000000003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6" t="s">
        <v>165</v>
      </c>
      <c r="AU494" s="256" t="s">
        <v>84</v>
      </c>
      <c r="AV494" s="13" t="s">
        <v>84</v>
      </c>
      <c r="AW494" s="13" t="s">
        <v>30</v>
      </c>
      <c r="AX494" s="13" t="s">
        <v>74</v>
      </c>
      <c r="AY494" s="256" t="s">
        <v>154</v>
      </c>
    </row>
    <row r="495" s="13" customFormat="1">
      <c r="A495" s="13"/>
      <c r="B495" s="246"/>
      <c r="C495" s="247"/>
      <c r="D495" s="241" t="s">
        <v>165</v>
      </c>
      <c r="E495" s="248" t="s">
        <v>1</v>
      </c>
      <c r="F495" s="249" t="s">
        <v>872</v>
      </c>
      <c r="G495" s="247"/>
      <c r="H495" s="250">
        <v>200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6" t="s">
        <v>165</v>
      </c>
      <c r="AU495" s="256" t="s">
        <v>84</v>
      </c>
      <c r="AV495" s="13" t="s">
        <v>84</v>
      </c>
      <c r="AW495" s="13" t="s">
        <v>30</v>
      </c>
      <c r="AX495" s="13" t="s">
        <v>74</v>
      </c>
      <c r="AY495" s="256" t="s">
        <v>154</v>
      </c>
    </row>
    <row r="496" s="15" customFormat="1">
      <c r="A496" s="15"/>
      <c r="B496" s="267"/>
      <c r="C496" s="268"/>
      <c r="D496" s="241" t="s">
        <v>165</v>
      </c>
      <c r="E496" s="269" t="s">
        <v>1</v>
      </c>
      <c r="F496" s="270" t="s">
        <v>198</v>
      </c>
      <c r="G496" s="268"/>
      <c r="H496" s="271">
        <v>546.22000000000003</v>
      </c>
      <c r="I496" s="272"/>
      <c r="J496" s="268"/>
      <c r="K496" s="268"/>
      <c r="L496" s="273"/>
      <c r="M496" s="274"/>
      <c r="N496" s="275"/>
      <c r="O496" s="275"/>
      <c r="P496" s="275"/>
      <c r="Q496" s="275"/>
      <c r="R496" s="275"/>
      <c r="S496" s="275"/>
      <c r="T496" s="276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7" t="s">
        <v>165</v>
      </c>
      <c r="AU496" s="277" t="s">
        <v>84</v>
      </c>
      <c r="AV496" s="15" t="s">
        <v>161</v>
      </c>
      <c r="AW496" s="15" t="s">
        <v>30</v>
      </c>
      <c r="AX496" s="15" t="s">
        <v>82</v>
      </c>
      <c r="AY496" s="277" t="s">
        <v>154</v>
      </c>
    </row>
    <row r="497" s="12" customFormat="1" ht="22.8" customHeight="1">
      <c r="A497" s="12"/>
      <c r="B497" s="211"/>
      <c r="C497" s="212"/>
      <c r="D497" s="213" t="s">
        <v>73</v>
      </c>
      <c r="E497" s="225" t="s">
        <v>873</v>
      </c>
      <c r="F497" s="225" t="s">
        <v>874</v>
      </c>
      <c r="G497" s="212"/>
      <c r="H497" s="212"/>
      <c r="I497" s="215"/>
      <c r="J497" s="226">
        <f>BK497</f>
        <v>0</v>
      </c>
      <c r="K497" s="212"/>
      <c r="L497" s="217"/>
      <c r="M497" s="218"/>
      <c r="N497" s="219"/>
      <c r="O497" s="219"/>
      <c r="P497" s="220">
        <f>SUM(P498:P506)</f>
        <v>0</v>
      </c>
      <c r="Q497" s="219"/>
      <c r="R497" s="220">
        <f>SUM(R498:R506)</f>
        <v>0.020098000000000001</v>
      </c>
      <c r="S497" s="219"/>
      <c r="T497" s="221">
        <f>SUM(T498:T506)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22" t="s">
        <v>84</v>
      </c>
      <c r="AT497" s="223" t="s">
        <v>73</v>
      </c>
      <c r="AU497" s="223" t="s">
        <v>82</v>
      </c>
      <c r="AY497" s="222" t="s">
        <v>154</v>
      </c>
      <c r="BK497" s="224">
        <f>SUM(BK498:BK506)</f>
        <v>0</v>
      </c>
    </row>
    <row r="498" s="2" customFormat="1" ht="24.15" customHeight="1">
      <c r="A498" s="38"/>
      <c r="B498" s="39"/>
      <c r="C498" s="227" t="s">
        <v>875</v>
      </c>
      <c r="D498" s="227" t="s">
        <v>157</v>
      </c>
      <c r="E498" s="228" t="s">
        <v>876</v>
      </c>
      <c r="F498" s="229" t="s">
        <v>877</v>
      </c>
      <c r="G498" s="230" t="s">
        <v>189</v>
      </c>
      <c r="H498" s="231">
        <v>15.460000000000001</v>
      </c>
      <c r="I498" s="232"/>
      <c r="J498" s="233">
        <f>ROUND(I498*H498,2)</f>
        <v>0</v>
      </c>
      <c r="K498" s="234"/>
      <c r="L498" s="44"/>
      <c r="M498" s="235" t="s">
        <v>1</v>
      </c>
      <c r="N498" s="236" t="s">
        <v>39</v>
      </c>
      <c r="O498" s="91"/>
      <c r="P498" s="237">
        <f>O498*H498</f>
        <v>0</v>
      </c>
      <c r="Q498" s="237">
        <v>0</v>
      </c>
      <c r="R498" s="237">
        <f>Q498*H498</f>
        <v>0</v>
      </c>
      <c r="S498" s="237">
        <v>0</v>
      </c>
      <c r="T498" s="238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9" t="s">
        <v>249</v>
      </c>
      <c r="AT498" s="239" t="s">
        <v>157</v>
      </c>
      <c r="AU498" s="239" t="s">
        <v>84</v>
      </c>
      <c r="AY498" s="17" t="s">
        <v>154</v>
      </c>
      <c r="BE498" s="240">
        <f>IF(N498="základní",J498,0)</f>
        <v>0</v>
      </c>
      <c r="BF498" s="240">
        <f>IF(N498="snížená",J498,0)</f>
        <v>0</v>
      </c>
      <c r="BG498" s="240">
        <f>IF(N498="zákl. přenesená",J498,0)</f>
        <v>0</v>
      </c>
      <c r="BH498" s="240">
        <f>IF(N498="sníž. přenesená",J498,0)</f>
        <v>0</v>
      </c>
      <c r="BI498" s="240">
        <f>IF(N498="nulová",J498,0)</f>
        <v>0</v>
      </c>
      <c r="BJ498" s="17" t="s">
        <v>82</v>
      </c>
      <c r="BK498" s="240">
        <f>ROUND(I498*H498,2)</f>
        <v>0</v>
      </c>
      <c r="BL498" s="17" t="s">
        <v>249</v>
      </c>
      <c r="BM498" s="239" t="s">
        <v>878</v>
      </c>
    </row>
    <row r="499" s="2" customFormat="1">
      <c r="A499" s="38"/>
      <c r="B499" s="39"/>
      <c r="C499" s="40"/>
      <c r="D499" s="241" t="s">
        <v>163</v>
      </c>
      <c r="E499" s="40"/>
      <c r="F499" s="242" t="s">
        <v>879</v>
      </c>
      <c r="G499" s="40"/>
      <c r="H499" s="40"/>
      <c r="I499" s="243"/>
      <c r="J499" s="40"/>
      <c r="K499" s="40"/>
      <c r="L499" s="44"/>
      <c r="M499" s="244"/>
      <c r="N499" s="245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163</v>
      </c>
      <c r="AU499" s="17" t="s">
        <v>84</v>
      </c>
    </row>
    <row r="500" s="13" customFormat="1">
      <c r="A500" s="13"/>
      <c r="B500" s="246"/>
      <c r="C500" s="247"/>
      <c r="D500" s="241" t="s">
        <v>165</v>
      </c>
      <c r="E500" s="248" t="s">
        <v>1</v>
      </c>
      <c r="F500" s="249" t="s">
        <v>880</v>
      </c>
      <c r="G500" s="247"/>
      <c r="H500" s="250">
        <v>15.460000000000001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6" t="s">
        <v>165</v>
      </c>
      <c r="AU500" s="256" t="s">
        <v>84</v>
      </c>
      <c r="AV500" s="13" t="s">
        <v>84</v>
      </c>
      <c r="AW500" s="13" t="s">
        <v>30</v>
      </c>
      <c r="AX500" s="13" t="s">
        <v>82</v>
      </c>
      <c r="AY500" s="256" t="s">
        <v>154</v>
      </c>
    </row>
    <row r="501" s="2" customFormat="1" ht="16.5" customHeight="1">
      <c r="A501" s="38"/>
      <c r="B501" s="39"/>
      <c r="C501" s="278" t="s">
        <v>881</v>
      </c>
      <c r="D501" s="278" t="s">
        <v>232</v>
      </c>
      <c r="E501" s="279" t="s">
        <v>882</v>
      </c>
      <c r="F501" s="280" t="s">
        <v>883</v>
      </c>
      <c r="G501" s="281" t="s">
        <v>189</v>
      </c>
      <c r="H501" s="282">
        <v>15.460000000000001</v>
      </c>
      <c r="I501" s="283"/>
      <c r="J501" s="284">
        <f>ROUND(I501*H501,2)</f>
        <v>0</v>
      </c>
      <c r="K501" s="285"/>
      <c r="L501" s="286"/>
      <c r="M501" s="287" t="s">
        <v>1</v>
      </c>
      <c r="N501" s="288" t="s">
        <v>39</v>
      </c>
      <c r="O501" s="91"/>
      <c r="P501" s="237">
        <f>O501*H501</f>
        <v>0</v>
      </c>
      <c r="Q501" s="237">
        <v>0.0012999999999999999</v>
      </c>
      <c r="R501" s="237">
        <f>Q501*H501</f>
        <v>0.020098000000000001</v>
      </c>
      <c r="S501" s="237">
        <v>0</v>
      </c>
      <c r="T501" s="23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9" t="s">
        <v>349</v>
      </c>
      <c r="AT501" s="239" t="s">
        <v>232</v>
      </c>
      <c r="AU501" s="239" t="s">
        <v>84</v>
      </c>
      <c r="AY501" s="17" t="s">
        <v>154</v>
      </c>
      <c r="BE501" s="240">
        <f>IF(N501="základní",J501,0)</f>
        <v>0</v>
      </c>
      <c r="BF501" s="240">
        <f>IF(N501="snížená",J501,0)</f>
        <v>0</v>
      </c>
      <c r="BG501" s="240">
        <f>IF(N501="zákl. přenesená",J501,0)</f>
        <v>0</v>
      </c>
      <c r="BH501" s="240">
        <f>IF(N501="sníž. přenesená",J501,0)</f>
        <v>0</v>
      </c>
      <c r="BI501" s="240">
        <f>IF(N501="nulová",J501,0)</f>
        <v>0</v>
      </c>
      <c r="BJ501" s="17" t="s">
        <v>82</v>
      </c>
      <c r="BK501" s="240">
        <f>ROUND(I501*H501,2)</f>
        <v>0</v>
      </c>
      <c r="BL501" s="17" t="s">
        <v>249</v>
      </c>
      <c r="BM501" s="239" t="s">
        <v>884</v>
      </c>
    </row>
    <row r="502" s="2" customFormat="1">
      <c r="A502" s="38"/>
      <c r="B502" s="39"/>
      <c r="C502" s="40"/>
      <c r="D502" s="241" t="s">
        <v>163</v>
      </c>
      <c r="E502" s="40"/>
      <c r="F502" s="242" t="s">
        <v>883</v>
      </c>
      <c r="G502" s="40"/>
      <c r="H502" s="40"/>
      <c r="I502" s="243"/>
      <c r="J502" s="40"/>
      <c r="K502" s="40"/>
      <c r="L502" s="44"/>
      <c r="M502" s="244"/>
      <c r="N502" s="245"/>
      <c r="O502" s="91"/>
      <c r="P502" s="91"/>
      <c r="Q502" s="91"/>
      <c r="R502" s="91"/>
      <c r="S502" s="91"/>
      <c r="T502" s="92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163</v>
      </c>
      <c r="AU502" s="17" t="s">
        <v>84</v>
      </c>
    </row>
    <row r="503" s="2" customFormat="1" ht="24.15" customHeight="1">
      <c r="A503" s="38"/>
      <c r="B503" s="39"/>
      <c r="C503" s="227" t="s">
        <v>885</v>
      </c>
      <c r="D503" s="227" t="s">
        <v>157</v>
      </c>
      <c r="E503" s="228" t="s">
        <v>886</v>
      </c>
      <c r="F503" s="229" t="s">
        <v>887</v>
      </c>
      <c r="G503" s="230" t="s">
        <v>179</v>
      </c>
      <c r="H503" s="231">
        <v>0.02</v>
      </c>
      <c r="I503" s="232"/>
      <c r="J503" s="233">
        <f>ROUND(I503*H503,2)</f>
        <v>0</v>
      </c>
      <c r="K503" s="234"/>
      <c r="L503" s="44"/>
      <c r="M503" s="235" t="s">
        <v>1</v>
      </c>
      <c r="N503" s="236" t="s">
        <v>39</v>
      </c>
      <c r="O503" s="91"/>
      <c r="P503" s="237">
        <f>O503*H503</f>
        <v>0</v>
      </c>
      <c r="Q503" s="237">
        <v>0</v>
      </c>
      <c r="R503" s="237">
        <f>Q503*H503</f>
        <v>0</v>
      </c>
      <c r="S503" s="237">
        <v>0</v>
      </c>
      <c r="T503" s="23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9" t="s">
        <v>249</v>
      </c>
      <c r="AT503" s="239" t="s">
        <v>157</v>
      </c>
      <c r="AU503" s="239" t="s">
        <v>84</v>
      </c>
      <c r="AY503" s="17" t="s">
        <v>154</v>
      </c>
      <c r="BE503" s="240">
        <f>IF(N503="základní",J503,0)</f>
        <v>0</v>
      </c>
      <c r="BF503" s="240">
        <f>IF(N503="snížená",J503,0)</f>
        <v>0</v>
      </c>
      <c r="BG503" s="240">
        <f>IF(N503="zákl. přenesená",J503,0)</f>
        <v>0</v>
      </c>
      <c r="BH503" s="240">
        <f>IF(N503="sníž. přenesená",J503,0)</f>
        <v>0</v>
      </c>
      <c r="BI503" s="240">
        <f>IF(N503="nulová",J503,0)</f>
        <v>0</v>
      </c>
      <c r="BJ503" s="17" t="s">
        <v>82</v>
      </c>
      <c r="BK503" s="240">
        <f>ROUND(I503*H503,2)</f>
        <v>0</v>
      </c>
      <c r="BL503" s="17" t="s">
        <v>249</v>
      </c>
      <c r="BM503" s="239" t="s">
        <v>888</v>
      </c>
    </row>
    <row r="504" s="2" customFormat="1">
      <c r="A504" s="38"/>
      <c r="B504" s="39"/>
      <c r="C504" s="40"/>
      <c r="D504" s="241" t="s">
        <v>163</v>
      </c>
      <c r="E504" s="40"/>
      <c r="F504" s="242" t="s">
        <v>889</v>
      </c>
      <c r="G504" s="40"/>
      <c r="H504" s="40"/>
      <c r="I504" s="243"/>
      <c r="J504" s="40"/>
      <c r="K504" s="40"/>
      <c r="L504" s="44"/>
      <c r="M504" s="244"/>
      <c r="N504" s="245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163</v>
      </c>
      <c r="AU504" s="17" t="s">
        <v>84</v>
      </c>
    </row>
    <row r="505" s="2" customFormat="1" ht="24.15" customHeight="1">
      <c r="A505" s="38"/>
      <c r="B505" s="39"/>
      <c r="C505" s="227" t="s">
        <v>890</v>
      </c>
      <c r="D505" s="227" t="s">
        <v>157</v>
      </c>
      <c r="E505" s="228" t="s">
        <v>891</v>
      </c>
      <c r="F505" s="229" t="s">
        <v>892</v>
      </c>
      <c r="G505" s="230" t="s">
        <v>179</v>
      </c>
      <c r="H505" s="231">
        <v>0.02</v>
      </c>
      <c r="I505" s="232"/>
      <c r="J505" s="233">
        <f>ROUND(I505*H505,2)</f>
        <v>0</v>
      </c>
      <c r="K505" s="234"/>
      <c r="L505" s="44"/>
      <c r="M505" s="235" t="s">
        <v>1</v>
      </c>
      <c r="N505" s="236" t="s">
        <v>39</v>
      </c>
      <c r="O505" s="91"/>
      <c r="P505" s="237">
        <f>O505*H505</f>
        <v>0</v>
      </c>
      <c r="Q505" s="237">
        <v>0</v>
      </c>
      <c r="R505" s="237">
        <f>Q505*H505</f>
        <v>0</v>
      </c>
      <c r="S505" s="237">
        <v>0</v>
      </c>
      <c r="T505" s="238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9" t="s">
        <v>249</v>
      </c>
      <c r="AT505" s="239" t="s">
        <v>157</v>
      </c>
      <c r="AU505" s="239" t="s">
        <v>84</v>
      </c>
      <c r="AY505" s="17" t="s">
        <v>154</v>
      </c>
      <c r="BE505" s="240">
        <f>IF(N505="základní",J505,0)</f>
        <v>0</v>
      </c>
      <c r="BF505" s="240">
        <f>IF(N505="snížená",J505,0)</f>
        <v>0</v>
      </c>
      <c r="BG505" s="240">
        <f>IF(N505="zákl. přenesená",J505,0)</f>
        <v>0</v>
      </c>
      <c r="BH505" s="240">
        <f>IF(N505="sníž. přenesená",J505,0)</f>
        <v>0</v>
      </c>
      <c r="BI505" s="240">
        <f>IF(N505="nulová",J505,0)</f>
        <v>0</v>
      </c>
      <c r="BJ505" s="17" t="s">
        <v>82</v>
      </c>
      <c r="BK505" s="240">
        <f>ROUND(I505*H505,2)</f>
        <v>0</v>
      </c>
      <c r="BL505" s="17" t="s">
        <v>249</v>
      </c>
      <c r="BM505" s="239" t="s">
        <v>893</v>
      </c>
    </row>
    <row r="506" s="2" customFormat="1">
      <c r="A506" s="38"/>
      <c r="B506" s="39"/>
      <c r="C506" s="40"/>
      <c r="D506" s="241" t="s">
        <v>163</v>
      </c>
      <c r="E506" s="40"/>
      <c r="F506" s="242" t="s">
        <v>894</v>
      </c>
      <c r="G506" s="40"/>
      <c r="H506" s="40"/>
      <c r="I506" s="243"/>
      <c r="J506" s="40"/>
      <c r="K506" s="40"/>
      <c r="L506" s="44"/>
      <c r="M506" s="291"/>
      <c r="N506" s="292"/>
      <c r="O506" s="293"/>
      <c r="P506" s="293"/>
      <c r="Q506" s="293"/>
      <c r="R506" s="293"/>
      <c r="S506" s="293"/>
      <c r="T506" s="294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163</v>
      </c>
      <c r="AU506" s="17" t="s">
        <v>84</v>
      </c>
    </row>
    <row r="507" s="2" customFormat="1" ht="6.96" customHeight="1">
      <c r="A507" s="38"/>
      <c r="B507" s="66"/>
      <c r="C507" s="67"/>
      <c r="D507" s="67"/>
      <c r="E507" s="67"/>
      <c r="F507" s="67"/>
      <c r="G507" s="67"/>
      <c r="H507" s="67"/>
      <c r="I507" s="67"/>
      <c r="J507" s="67"/>
      <c r="K507" s="67"/>
      <c r="L507" s="44"/>
      <c r="M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</row>
  </sheetData>
  <sheetProtection sheet="1" autoFilter="0" formatColumns="0" formatRows="0" objects="1" scenarios="1" spinCount="100000" saltValue="A2WtodmhSt6p7qsTWwSEYCbwc6/tdNE4gvTYkEXdHua/3JuDSfubs/1mD/SzLYuJQX97AuZG4y1JNuVjXAiAWA==" hashValue="R6U/9U/R15O2XFBkUE7nxjOJq5qt2pDmF6ZwvCpHqtIaYB4XDzV2RH+onJg9Ta2KenokFUls2/HGRkv0BUZpQQ==" algorithmName="SHA-512" password="CC35"/>
  <autoFilter ref="C133:K506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895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897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5. 10. 2022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33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ROUND((SUM(BE123:BE178)),  2)</f>
        <v>0</v>
      </c>
      <c r="G35" s="38"/>
      <c r="H35" s="38"/>
      <c r="I35" s="164">
        <v>0.20999999999999999</v>
      </c>
      <c r="J35" s="163">
        <f>ROUND(((SUM(BE123:BE178))*I35),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ROUND((SUM(BF123:BF178)),  2)</f>
        <v>0</v>
      </c>
      <c r="G36" s="38"/>
      <c r="H36" s="38"/>
      <c r="I36" s="164">
        <v>0.14999999999999999</v>
      </c>
      <c r="J36" s="163">
        <f>ROUND(((SUM(BF123:BF178))*I36),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ROUND((SUM(BG123:BG178)),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ROUND((SUM(BH123:BH178)),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ROUND((SUM(BI123:BI178)),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895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Vnitřní kanalizace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5. 10. 2022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127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898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128</v>
      </c>
      <c r="E101" s="196"/>
      <c r="F101" s="196"/>
      <c r="G101" s="196"/>
      <c r="H101" s="196"/>
      <c r="I101" s="196"/>
      <c r="J101" s="197">
        <f>J174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DC Veská - rek. L. křídla 2. NP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114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895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896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a - Vnitřní kanalizace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79" t="str">
        <f>IF(J14="","",J14)</f>
        <v>5. 10. 2022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32" t="s">
        <v>29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140</v>
      </c>
      <c r="D122" s="202" t="s">
        <v>59</v>
      </c>
      <c r="E122" s="202" t="s">
        <v>55</v>
      </c>
      <c r="F122" s="202" t="s">
        <v>56</v>
      </c>
      <c r="G122" s="202" t="s">
        <v>141</v>
      </c>
      <c r="H122" s="202" t="s">
        <v>142</v>
      </c>
      <c r="I122" s="202" t="s">
        <v>143</v>
      </c>
      <c r="J122" s="203" t="s">
        <v>118</v>
      </c>
      <c r="K122" s="204" t="s">
        <v>144</v>
      </c>
      <c r="L122" s="205"/>
      <c r="M122" s="100" t="s">
        <v>1</v>
      </c>
      <c r="N122" s="101" t="s">
        <v>38</v>
      </c>
      <c r="O122" s="101" t="s">
        <v>145</v>
      </c>
      <c r="P122" s="101" t="s">
        <v>146</v>
      </c>
      <c r="Q122" s="101" t="s">
        <v>147</v>
      </c>
      <c r="R122" s="101" t="s">
        <v>148</v>
      </c>
      <c r="S122" s="101" t="s">
        <v>149</v>
      </c>
      <c r="T122" s="102" t="s">
        <v>150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151</v>
      </c>
      <c r="D123" s="40"/>
      <c r="E123" s="40"/>
      <c r="F123" s="40"/>
      <c r="G123" s="40"/>
      <c r="H123" s="40"/>
      <c r="I123" s="40"/>
      <c r="J123" s="206">
        <f>BK123</f>
        <v>0</v>
      </c>
      <c r="K123" s="40"/>
      <c r="L123" s="44"/>
      <c r="M123" s="103"/>
      <c r="N123" s="207"/>
      <c r="O123" s="104"/>
      <c r="P123" s="208">
        <f>P124</f>
        <v>0</v>
      </c>
      <c r="Q123" s="104"/>
      <c r="R123" s="208">
        <f>R124</f>
        <v>0</v>
      </c>
      <c r="S123" s="104"/>
      <c r="T123" s="209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120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73</v>
      </c>
      <c r="E124" s="214" t="s">
        <v>372</v>
      </c>
      <c r="F124" s="214" t="s">
        <v>373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P125+P174</f>
        <v>0</v>
      </c>
      <c r="Q124" s="219"/>
      <c r="R124" s="220">
        <f>R125+R174</f>
        <v>0</v>
      </c>
      <c r="S124" s="219"/>
      <c r="T124" s="221">
        <f>T125+T174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73</v>
      </c>
      <c r="AU124" s="223" t="s">
        <v>74</v>
      </c>
      <c r="AY124" s="222" t="s">
        <v>154</v>
      </c>
      <c r="BK124" s="224">
        <f>BK125+BK174</f>
        <v>0</v>
      </c>
    </row>
    <row r="125" s="12" customFormat="1" ht="22.8" customHeight="1">
      <c r="A125" s="12"/>
      <c r="B125" s="211"/>
      <c r="C125" s="212"/>
      <c r="D125" s="213" t="s">
        <v>73</v>
      </c>
      <c r="E125" s="225" t="s">
        <v>899</v>
      </c>
      <c r="F125" s="225" t="s">
        <v>900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SUM(P126:P173)</f>
        <v>0</v>
      </c>
      <c r="Q125" s="219"/>
      <c r="R125" s="220">
        <f>SUM(R126:R173)</f>
        <v>0</v>
      </c>
      <c r="S125" s="219"/>
      <c r="T125" s="221">
        <f>SUM(T126:T173)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84</v>
      </c>
      <c r="AT125" s="223" t="s">
        <v>73</v>
      </c>
      <c r="AU125" s="223" t="s">
        <v>82</v>
      </c>
      <c r="AY125" s="222" t="s">
        <v>154</v>
      </c>
      <c r="BK125" s="224">
        <f>SUM(BK126:BK173)</f>
        <v>0</v>
      </c>
    </row>
    <row r="126" s="2" customFormat="1" ht="24.15" customHeight="1">
      <c r="A126" s="38"/>
      <c r="B126" s="39"/>
      <c r="C126" s="227" t="s">
        <v>82</v>
      </c>
      <c r="D126" s="227" t="s">
        <v>157</v>
      </c>
      <c r="E126" s="228" t="s">
        <v>901</v>
      </c>
      <c r="F126" s="229" t="s">
        <v>902</v>
      </c>
      <c r="G126" s="230" t="s">
        <v>450</v>
      </c>
      <c r="H126" s="231">
        <v>11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39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249</v>
      </c>
      <c r="AT126" s="239" t="s">
        <v>157</v>
      </c>
      <c r="AU126" s="239" t="s">
        <v>84</v>
      </c>
      <c r="AY126" s="17" t="s">
        <v>154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82</v>
      </c>
      <c r="BK126" s="240">
        <f>ROUND(I126*H126,2)</f>
        <v>0</v>
      </c>
      <c r="BL126" s="17" t="s">
        <v>249</v>
      </c>
      <c r="BM126" s="239" t="s">
        <v>84</v>
      </c>
    </row>
    <row r="127" s="2" customFormat="1">
      <c r="A127" s="38"/>
      <c r="B127" s="39"/>
      <c r="C127" s="40"/>
      <c r="D127" s="241" t="s">
        <v>163</v>
      </c>
      <c r="E127" s="40"/>
      <c r="F127" s="242" t="s">
        <v>902</v>
      </c>
      <c r="G127" s="40"/>
      <c r="H127" s="40"/>
      <c r="I127" s="243"/>
      <c r="J127" s="40"/>
      <c r="K127" s="40"/>
      <c r="L127" s="44"/>
      <c r="M127" s="244"/>
      <c r="N127" s="24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163</v>
      </c>
      <c r="AU127" s="17" t="s">
        <v>84</v>
      </c>
    </row>
    <row r="128" s="2" customFormat="1" ht="16.5" customHeight="1">
      <c r="A128" s="38"/>
      <c r="B128" s="39"/>
      <c r="C128" s="227" t="s">
        <v>84</v>
      </c>
      <c r="D128" s="227" t="s">
        <v>157</v>
      </c>
      <c r="E128" s="228" t="s">
        <v>903</v>
      </c>
      <c r="F128" s="229" t="s">
        <v>904</v>
      </c>
      <c r="G128" s="230" t="s">
        <v>450</v>
      </c>
      <c r="H128" s="231">
        <v>3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39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249</v>
      </c>
      <c r="AT128" s="239" t="s">
        <v>157</v>
      </c>
      <c r="AU128" s="239" t="s">
        <v>84</v>
      </c>
      <c r="AY128" s="17" t="s">
        <v>154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82</v>
      </c>
      <c r="BK128" s="240">
        <f>ROUND(I128*H128,2)</f>
        <v>0</v>
      </c>
      <c r="BL128" s="17" t="s">
        <v>249</v>
      </c>
      <c r="BM128" s="239" t="s">
        <v>161</v>
      </c>
    </row>
    <row r="129" s="2" customFormat="1">
      <c r="A129" s="38"/>
      <c r="B129" s="39"/>
      <c r="C129" s="40"/>
      <c r="D129" s="241" t="s">
        <v>163</v>
      </c>
      <c r="E129" s="40"/>
      <c r="F129" s="242" t="s">
        <v>905</v>
      </c>
      <c r="G129" s="40"/>
      <c r="H129" s="40"/>
      <c r="I129" s="243"/>
      <c r="J129" s="40"/>
      <c r="K129" s="40"/>
      <c r="L129" s="44"/>
      <c r="M129" s="244"/>
      <c r="N129" s="24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163</v>
      </c>
      <c r="AU129" s="17" t="s">
        <v>84</v>
      </c>
    </row>
    <row r="130" s="2" customFormat="1" ht="16.5" customHeight="1">
      <c r="A130" s="38"/>
      <c r="B130" s="39"/>
      <c r="C130" s="227" t="s">
        <v>155</v>
      </c>
      <c r="D130" s="227" t="s">
        <v>157</v>
      </c>
      <c r="E130" s="228" t="s">
        <v>906</v>
      </c>
      <c r="F130" s="229" t="s">
        <v>907</v>
      </c>
      <c r="G130" s="230" t="s">
        <v>450</v>
      </c>
      <c r="H130" s="231">
        <v>8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39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249</v>
      </c>
      <c r="AT130" s="239" t="s">
        <v>157</v>
      </c>
      <c r="AU130" s="239" t="s">
        <v>84</v>
      </c>
      <c r="AY130" s="17" t="s">
        <v>154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82</v>
      </c>
      <c r="BK130" s="240">
        <f>ROUND(I130*H130,2)</f>
        <v>0</v>
      </c>
      <c r="BL130" s="17" t="s">
        <v>249</v>
      </c>
      <c r="BM130" s="239" t="s">
        <v>184</v>
      </c>
    </row>
    <row r="131" s="2" customFormat="1">
      <c r="A131" s="38"/>
      <c r="B131" s="39"/>
      <c r="C131" s="40"/>
      <c r="D131" s="241" t="s">
        <v>163</v>
      </c>
      <c r="E131" s="40"/>
      <c r="F131" s="242" t="s">
        <v>908</v>
      </c>
      <c r="G131" s="40"/>
      <c r="H131" s="40"/>
      <c r="I131" s="243"/>
      <c r="J131" s="40"/>
      <c r="K131" s="40"/>
      <c r="L131" s="44"/>
      <c r="M131" s="244"/>
      <c r="N131" s="24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163</v>
      </c>
      <c r="AU131" s="17" t="s">
        <v>84</v>
      </c>
    </row>
    <row r="132" s="2" customFormat="1" ht="16.5" customHeight="1">
      <c r="A132" s="38"/>
      <c r="B132" s="39"/>
      <c r="C132" s="227" t="s">
        <v>161</v>
      </c>
      <c r="D132" s="227" t="s">
        <v>157</v>
      </c>
      <c r="E132" s="228" t="s">
        <v>909</v>
      </c>
      <c r="F132" s="229" t="s">
        <v>910</v>
      </c>
      <c r="G132" s="230" t="s">
        <v>450</v>
      </c>
      <c r="H132" s="231">
        <v>21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39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249</v>
      </c>
      <c r="AT132" s="239" t="s">
        <v>157</v>
      </c>
      <c r="AU132" s="239" t="s">
        <v>84</v>
      </c>
      <c r="AY132" s="17" t="s">
        <v>154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82</v>
      </c>
      <c r="BK132" s="240">
        <f>ROUND(I132*H132,2)</f>
        <v>0</v>
      </c>
      <c r="BL132" s="17" t="s">
        <v>249</v>
      </c>
      <c r="BM132" s="239" t="s">
        <v>204</v>
      </c>
    </row>
    <row r="133" s="2" customFormat="1">
      <c r="A133" s="38"/>
      <c r="B133" s="39"/>
      <c r="C133" s="40"/>
      <c r="D133" s="241" t="s">
        <v>163</v>
      </c>
      <c r="E133" s="40"/>
      <c r="F133" s="242" t="s">
        <v>911</v>
      </c>
      <c r="G133" s="40"/>
      <c r="H133" s="40"/>
      <c r="I133" s="243"/>
      <c r="J133" s="40"/>
      <c r="K133" s="40"/>
      <c r="L133" s="44"/>
      <c r="M133" s="244"/>
      <c r="N133" s="24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163</v>
      </c>
      <c r="AU133" s="17" t="s">
        <v>84</v>
      </c>
    </row>
    <row r="134" s="2" customFormat="1" ht="16.5" customHeight="1">
      <c r="A134" s="38"/>
      <c r="B134" s="39"/>
      <c r="C134" s="227" t="s">
        <v>186</v>
      </c>
      <c r="D134" s="227" t="s">
        <v>157</v>
      </c>
      <c r="E134" s="228" t="s">
        <v>912</v>
      </c>
      <c r="F134" s="229" t="s">
        <v>913</v>
      </c>
      <c r="G134" s="230" t="s">
        <v>450</v>
      </c>
      <c r="H134" s="231">
        <v>9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39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249</v>
      </c>
      <c r="AT134" s="239" t="s">
        <v>157</v>
      </c>
      <c r="AU134" s="239" t="s">
        <v>84</v>
      </c>
      <c r="AY134" s="17" t="s">
        <v>154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82</v>
      </c>
      <c r="BK134" s="240">
        <f>ROUND(I134*H134,2)</f>
        <v>0</v>
      </c>
      <c r="BL134" s="17" t="s">
        <v>249</v>
      </c>
      <c r="BM134" s="239" t="s">
        <v>215</v>
      </c>
    </row>
    <row r="135" s="2" customFormat="1">
      <c r="A135" s="38"/>
      <c r="B135" s="39"/>
      <c r="C135" s="40"/>
      <c r="D135" s="241" t="s">
        <v>163</v>
      </c>
      <c r="E135" s="40"/>
      <c r="F135" s="242" t="s">
        <v>914</v>
      </c>
      <c r="G135" s="40"/>
      <c r="H135" s="40"/>
      <c r="I135" s="243"/>
      <c r="J135" s="40"/>
      <c r="K135" s="40"/>
      <c r="L135" s="44"/>
      <c r="M135" s="244"/>
      <c r="N135" s="24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163</v>
      </c>
      <c r="AU135" s="17" t="s">
        <v>84</v>
      </c>
    </row>
    <row r="136" s="2" customFormat="1" ht="24.15" customHeight="1">
      <c r="A136" s="38"/>
      <c r="B136" s="39"/>
      <c r="C136" s="227" t="s">
        <v>184</v>
      </c>
      <c r="D136" s="227" t="s">
        <v>157</v>
      </c>
      <c r="E136" s="228" t="s">
        <v>915</v>
      </c>
      <c r="F136" s="229" t="s">
        <v>916</v>
      </c>
      <c r="G136" s="230" t="s">
        <v>179</v>
      </c>
      <c r="H136" s="231">
        <v>0.029000000000000001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39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249</v>
      </c>
      <c r="AT136" s="239" t="s">
        <v>157</v>
      </c>
      <c r="AU136" s="239" t="s">
        <v>84</v>
      </c>
      <c r="AY136" s="17" t="s">
        <v>154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82</v>
      </c>
      <c r="BK136" s="240">
        <f>ROUND(I136*H136,2)</f>
        <v>0</v>
      </c>
      <c r="BL136" s="17" t="s">
        <v>249</v>
      </c>
      <c r="BM136" s="239" t="s">
        <v>225</v>
      </c>
    </row>
    <row r="137" s="2" customFormat="1">
      <c r="A137" s="38"/>
      <c r="B137" s="39"/>
      <c r="C137" s="40"/>
      <c r="D137" s="241" t="s">
        <v>163</v>
      </c>
      <c r="E137" s="40"/>
      <c r="F137" s="242" t="s">
        <v>917</v>
      </c>
      <c r="G137" s="40"/>
      <c r="H137" s="40"/>
      <c r="I137" s="243"/>
      <c r="J137" s="40"/>
      <c r="K137" s="40"/>
      <c r="L137" s="44"/>
      <c r="M137" s="244"/>
      <c r="N137" s="24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163</v>
      </c>
      <c r="AU137" s="17" t="s">
        <v>84</v>
      </c>
    </row>
    <row r="138" s="2" customFormat="1" ht="16.5" customHeight="1">
      <c r="A138" s="38"/>
      <c r="B138" s="39"/>
      <c r="C138" s="227" t="s">
        <v>199</v>
      </c>
      <c r="D138" s="227" t="s">
        <v>157</v>
      </c>
      <c r="E138" s="228" t="s">
        <v>918</v>
      </c>
      <c r="F138" s="229" t="s">
        <v>919</v>
      </c>
      <c r="G138" s="230" t="s">
        <v>920</v>
      </c>
      <c r="H138" s="231">
        <v>1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39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249</v>
      </c>
      <c r="AT138" s="239" t="s">
        <v>157</v>
      </c>
      <c r="AU138" s="239" t="s">
        <v>84</v>
      </c>
      <c r="AY138" s="17" t="s">
        <v>154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82</v>
      </c>
      <c r="BK138" s="240">
        <f>ROUND(I138*H138,2)</f>
        <v>0</v>
      </c>
      <c r="BL138" s="17" t="s">
        <v>249</v>
      </c>
      <c r="BM138" s="239" t="s">
        <v>239</v>
      </c>
    </row>
    <row r="139" s="2" customFormat="1">
      <c r="A139" s="38"/>
      <c r="B139" s="39"/>
      <c r="C139" s="40"/>
      <c r="D139" s="241" t="s">
        <v>163</v>
      </c>
      <c r="E139" s="40"/>
      <c r="F139" s="242" t="s">
        <v>919</v>
      </c>
      <c r="G139" s="40"/>
      <c r="H139" s="40"/>
      <c r="I139" s="243"/>
      <c r="J139" s="40"/>
      <c r="K139" s="40"/>
      <c r="L139" s="44"/>
      <c r="M139" s="244"/>
      <c r="N139" s="24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163</v>
      </c>
      <c r="AU139" s="17" t="s">
        <v>84</v>
      </c>
    </row>
    <row r="140" s="2" customFormat="1" ht="16.5" customHeight="1">
      <c r="A140" s="38"/>
      <c r="B140" s="39"/>
      <c r="C140" s="227" t="s">
        <v>204</v>
      </c>
      <c r="D140" s="227" t="s">
        <v>157</v>
      </c>
      <c r="E140" s="228" t="s">
        <v>921</v>
      </c>
      <c r="F140" s="229" t="s">
        <v>922</v>
      </c>
      <c r="G140" s="230" t="s">
        <v>920</v>
      </c>
      <c r="H140" s="231">
        <v>1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39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249</v>
      </c>
      <c r="AT140" s="239" t="s">
        <v>157</v>
      </c>
      <c r="AU140" s="239" t="s">
        <v>84</v>
      </c>
      <c r="AY140" s="17" t="s">
        <v>154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82</v>
      </c>
      <c r="BK140" s="240">
        <f>ROUND(I140*H140,2)</f>
        <v>0</v>
      </c>
      <c r="BL140" s="17" t="s">
        <v>249</v>
      </c>
      <c r="BM140" s="239" t="s">
        <v>249</v>
      </c>
    </row>
    <row r="141" s="2" customFormat="1">
      <c r="A141" s="38"/>
      <c r="B141" s="39"/>
      <c r="C141" s="40"/>
      <c r="D141" s="241" t="s">
        <v>163</v>
      </c>
      <c r="E141" s="40"/>
      <c r="F141" s="242" t="s">
        <v>922</v>
      </c>
      <c r="G141" s="40"/>
      <c r="H141" s="40"/>
      <c r="I141" s="243"/>
      <c r="J141" s="40"/>
      <c r="K141" s="40"/>
      <c r="L141" s="44"/>
      <c r="M141" s="244"/>
      <c r="N141" s="24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84</v>
      </c>
    </row>
    <row r="142" s="2" customFormat="1" ht="16.5" customHeight="1">
      <c r="A142" s="38"/>
      <c r="B142" s="39"/>
      <c r="C142" s="227" t="s">
        <v>209</v>
      </c>
      <c r="D142" s="227" t="s">
        <v>157</v>
      </c>
      <c r="E142" s="228" t="s">
        <v>923</v>
      </c>
      <c r="F142" s="229" t="s">
        <v>924</v>
      </c>
      <c r="G142" s="230" t="s">
        <v>925</v>
      </c>
      <c r="H142" s="231">
        <v>1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39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249</v>
      </c>
      <c r="AT142" s="239" t="s">
        <v>157</v>
      </c>
      <c r="AU142" s="239" t="s">
        <v>84</v>
      </c>
      <c r="AY142" s="17" t="s">
        <v>154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82</v>
      </c>
      <c r="BK142" s="240">
        <f>ROUND(I142*H142,2)</f>
        <v>0</v>
      </c>
      <c r="BL142" s="17" t="s">
        <v>249</v>
      </c>
      <c r="BM142" s="239" t="s">
        <v>257</v>
      </c>
    </row>
    <row r="143" s="2" customFormat="1">
      <c r="A143" s="38"/>
      <c r="B143" s="39"/>
      <c r="C143" s="40"/>
      <c r="D143" s="241" t="s">
        <v>163</v>
      </c>
      <c r="E143" s="40"/>
      <c r="F143" s="242" t="s">
        <v>924</v>
      </c>
      <c r="G143" s="40"/>
      <c r="H143" s="40"/>
      <c r="I143" s="243"/>
      <c r="J143" s="40"/>
      <c r="K143" s="40"/>
      <c r="L143" s="44"/>
      <c r="M143" s="244"/>
      <c r="N143" s="24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163</v>
      </c>
      <c r="AU143" s="17" t="s">
        <v>84</v>
      </c>
    </row>
    <row r="144" s="2" customFormat="1" ht="16.5" customHeight="1">
      <c r="A144" s="38"/>
      <c r="B144" s="39"/>
      <c r="C144" s="227" t="s">
        <v>215</v>
      </c>
      <c r="D144" s="227" t="s">
        <v>157</v>
      </c>
      <c r="E144" s="228" t="s">
        <v>926</v>
      </c>
      <c r="F144" s="229" t="s">
        <v>927</v>
      </c>
      <c r="G144" s="230" t="s">
        <v>925</v>
      </c>
      <c r="H144" s="231">
        <v>1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39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249</v>
      </c>
      <c r="AT144" s="239" t="s">
        <v>157</v>
      </c>
      <c r="AU144" s="239" t="s">
        <v>84</v>
      </c>
      <c r="AY144" s="17" t="s">
        <v>154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82</v>
      </c>
      <c r="BK144" s="240">
        <f>ROUND(I144*H144,2)</f>
        <v>0</v>
      </c>
      <c r="BL144" s="17" t="s">
        <v>249</v>
      </c>
      <c r="BM144" s="239" t="s">
        <v>273</v>
      </c>
    </row>
    <row r="145" s="2" customFormat="1">
      <c r="A145" s="38"/>
      <c r="B145" s="39"/>
      <c r="C145" s="40"/>
      <c r="D145" s="241" t="s">
        <v>163</v>
      </c>
      <c r="E145" s="40"/>
      <c r="F145" s="242" t="s">
        <v>927</v>
      </c>
      <c r="G145" s="40"/>
      <c r="H145" s="40"/>
      <c r="I145" s="243"/>
      <c r="J145" s="40"/>
      <c r="K145" s="40"/>
      <c r="L145" s="44"/>
      <c r="M145" s="244"/>
      <c r="N145" s="24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163</v>
      </c>
      <c r="AU145" s="17" t="s">
        <v>84</v>
      </c>
    </row>
    <row r="146" s="2" customFormat="1" ht="16.5" customHeight="1">
      <c r="A146" s="38"/>
      <c r="B146" s="39"/>
      <c r="C146" s="227" t="s">
        <v>220</v>
      </c>
      <c r="D146" s="227" t="s">
        <v>157</v>
      </c>
      <c r="E146" s="228" t="s">
        <v>928</v>
      </c>
      <c r="F146" s="229" t="s">
        <v>929</v>
      </c>
      <c r="G146" s="230" t="s">
        <v>925</v>
      </c>
      <c r="H146" s="231">
        <v>7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39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249</v>
      </c>
      <c r="AT146" s="239" t="s">
        <v>157</v>
      </c>
      <c r="AU146" s="239" t="s">
        <v>84</v>
      </c>
      <c r="AY146" s="17" t="s">
        <v>154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82</v>
      </c>
      <c r="BK146" s="240">
        <f>ROUND(I146*H146,2)</f>
        <v>0</v>
      </c>
      <c r="BL146" s="17" t="s">
        <v>249</v>
      </c>
      <c r="BM146" s="239" t="s">
        <v>283</v>
      </c>
    </row>
    <row r="147" s="2" customFormat="1">
      <c r="A147" s="38"/>
      <c r="B147" s="39"/>
      <c r="C147" s="40"/>
      <c r="D147" s="241" t="s">
        <v>163</v>
      </c>
      <c r="E147" s="40"/>
      <c r="F147" s="242" t="s">
        <v>929</v>
      </c>
      <c r="G147" s="40"/>
      <c r="H147" s="40"/>
      <c r="I147" s="243"/>
      <c r="J147" s="40"/>
      <c r="K147" s="40"/>
      <c r="L147" s="44"/>
      <c r="M147" s="244"/>
      <c r="N147" s="24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163</v>
      </c>
      <c r="AU147" s="17" t="s">
        <v>84</v>
      </c>
    </row>
    <row r="148" s="2" customFormat="1" ht="16.5" customHeight="1">
      <c r="A148" s="38"/>
      <c r="B148" s="39"/>
      <c r="C148" s="227" t="s">
        <v>225</v>
      </c>
      <c r="D148" s="227" t="s">
        <v>157</v>
      </c>
      <c r="E148" s="228" t="s">
        <v>930</v>
      </c>
      <c r="F148" s="229" t="s">
        <v>931</v>
      </c>
      <c r="G148" s="230" t="s">
        <v>925</v>
      </c>
      <c r="H148" s="231">
        <v>4</v>
      </c>
      <c r="I148" s="232"/>
      <c r="J148" s="233">
        <f>ROUND(I148*H148,2)</f>
        <v>0</v>
      </c>
      <c r="K148" s="234"/>
      <c r="L148" s="44"/>
      <c r="M148" s="235" t="s">
        <v>1</v>
      </c>
      <c r="N148" s="236" t="s">
        <v>39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249</v>
      </c>
      <c r="AT148" s="239" t="s">
        <v>157</v>
      </c>
      <c r="AU148" s="239" t="s">
        <v>84</v>
      </c>
      <c r="AY148" s="17" t="s">
        <v>154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82</v>
      </c>
      <c r="BK148" s="240">
        <f>ROUND(I148*H148,2)</f>
        <v>0</v>
      </c>
      <c r="BL148" s="17" t="s">
        <v>249</v>
      </c>
      <c r="BM148" s="239" t="s">
        <v>302</v>
      </c>
    </row>
    <row r="149" s="2" customFormat="1">
      <c r="A149" s="38"/>
      <c r="B149" s="39"/>
      <c r="C149" s="40"/>
      <c r="D149" s="241" t="s">
        <v>163</v>
      </c>
      <c r="E149" s="40"/>
      <c r="F149" s="242" t="s">
        <v>931</v>
      </c>
      <c r="G149" s="40"/>
      <c r="H149" s="40"/>
      <c r="I149" s="243"/>
      <c r="J149" s="40"/>
      <c r="K149" s="40"/>
      <c r="L149" s="44"/>
      <c r="M149" s="244"/>
      <c r="N149" s="24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163</v>
      </c>
      <c r="AU149" s="17" t="s">
        <v>84</v>
      </c>
    </row>
    <row r="150" s="2" customFormat="1" ht="16.5" customHeight="1">
      <c r="A150" s="38"/>
      <c r="B150" s="39"/>
      <c r="C150" s="227" t="s">
        <v>231</v>
      </c>
      <c r="D150" s="227" t="s">
        <v>157</v>
      </c>
      <c r="E150" s="228" t="s">
        <v>932</v>
      </c>
      <c r="F150" s="229" t="s">
        <v>933</v>
      </c>
      <c r="G150" s="230" t="s">
        <v>925</v>
      </c>
      <c r="H150" s="231">
        <v>3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39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249</v>
      </c>
      <c r="AT150" s="239" t="s">
        <v>157</v>
      </c>
      <c r="AU150" s="239" t="s">
        <v>84</v>
      </c>
      <c r="AY150" s="17" t="s">
        <v>154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82</v>
      </c>
      <c r="BK150" s="240">
        <f>ROUND(I150*H150,2)</f>
        <v>0</v>
      </c>
      <c r="BL150" s="17" t="s">
        <v>249</v>
      </c>
      <c r="BM150" s="239" t="s">
        <v>315</v>
      </c>
    </row>
    <row r="151" s="2" customFormat="1">
      <c r="A151" s="38"/>
      <c r="B151" s="39"/>
      <c r="C151" s="40"/>
      <c r="D151" s="241" t="s">
        <v>163</v>
      </c>
      <c r="E151" s="40"/>
      <c r="F151" s="242" t="s">
        <v>933</v>
      </c>
      <c r="G151" s="40"/>
      <c r="H151" s="40"/>
      <c r="I151" s="243"/>
      <c r="J151" s="40"/>
      <c r="K151" s="40"/>
      <c r="L151" s="44"/>
      <c r="M151" s="244"/>
      <c r="N151" s="24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163</v>
      </c>
      <c r="AU151" s="17" t="s">
        <v>84</v>
      </c>
    </row>
    <row r="152" s="2" customFormat="1" ht="16.5" customHeight="1">
      <c r="A152" s="38"/>
      <c r="B152" s="39"/>
      <c r="C152" s="227" t="s">
        <v>239</v>
      </c>
      <c r="D152" s="227" t="s">
        <v>157</v>
      </c>
      <c r="E152" s="228" t="s">
        <v>934</v>
      </c>
      <c r="F152" s="229" t="s">
        <v>935</v>
      </c>
      <c r="G152" s="230" t="s">
        <v>450</v>
      </c>
      <c r="H152" s="231">
        <v>13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39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249</v>
      </c>
      <c r="AT152" s="239" t="s">
        <v>157</v>
      </c>
      <c r="AU152" s="239" t="s">
        <v>84</v>
      </c>
      <c r="AY152" s="17" t="s">
        <v>154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82</v>
      </c>
      <c r="BK152" s="240">
        <f>ROUND(I152*H152,2)</f>
        <v>0</v>
      </c>
      <c r="BL152" s="17" t="s">
        <v>249</v>
      </c>
      <c r="BM152" s="239" t="s">
        <v>327</v>
      </c>
    </row>
    <row r="153" s="2" customFormat="1">
      <c r="A153" s="38"/>
      <c r="B153" s="39"/>
      <c r="C153" s="40"/>
      <c r="D153" s="241" t="s">
        <v>163</v>
      </c>
      <c r="E153" s="40"/>
      <c r="F153" s="242" t="s">
        <v>935</v>
      </c>
      <c r="G153" s="40"/>
      <c r="H153" s="40"/>
      <c r="I153" s="243"/>
      <c r="J153" s="40"/>
      <c r="K153" s="40"/>
      <c r="L153" s="44"/>
      <c r="M153" s="244"/>
      <c r="N153" s="24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163</v>
      </c>
      <c r="AU153" s="17" t="s">
        <v>84</v>
      </c>
    </row>
    <row r="154" s="2" customFormat="1" ht="16.5" customHeight="1">
      <c r="A154" s="38"/>
      <c r="B154" s="39"/>
      <c r="C154" s="227" t="s">
        <v>8</v>
      </c>
      <c r="D154" s="227" t="s">
        <v>157</v>
      </c>
      <c r="E154" s="228" t="s">
        <v>936</v>
      </c>
      <c r="F154" s="229" t="s">
        <v>937</v>
      </c>
      <c r="G154" s="230" t="s">
        <v>450</v>
      </c>
      <c r="H154" s="231">
        <v>4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39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249</v>
      </c>
      <c r="AT154" s="239" t="s">
        <v>157</v>
      </c>
      <c r="AU154" s="239" t="s">
        <v>84</v>
      </c>
      <c r="AY154" s="17" t="s">
        <v>154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82</v>
      </c>
      <c r="BK154" s="240">
        <f>ROUND(I154*H154,2)</f>
        <v>0</v>
      </c>
      <c r="BL154" s="17" t="s">
        <v>249</v>
      </c>
      <c r="BM154" s="239" t="s">
        <v>337</v>
      </c>
    </row>
    <row r="155" s="2" customFormat="1">
      <c r="A155" s="38"/>
      <c r="B155" s="39"/>
      <c r="C155" s="40"/>
      <c r="D155" s="241" t="s">
        <v>163</v>
      </c>
      <c r="E155" s="40"/>
      <c r="F155" s="242" t="s">
        <v>937</v>
      </c>
      <c r="G155" s="40"/>
      <c r="H155" s="40"/>
      <c r="I155" s="243"/>
      <c r="J155" s="40"/>
      <c r="K155" s="40"/>
      <c r="L155" s="44"/>
      <c r="M155" s="244"/>
      <c r="N155" s="24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163</v>
      </c>
      <c r="AU155" s="17" t="s">
        <v>84</v>
      </c>
    </row>
    <row r="156" s="2" customFormat="1" ht="37.8" customHeight="1">
      <c r="A156" s="38"/>
      <c r="B156" s="39"/>
      <c r="C156" s="227" t="s">
        <v>249</v>
      </c>
      <c r="D156" s="227" t="s">
        <v>157</v>
      </c>
      <c r="E156" s="228" t="s">
        <v>938</v>
      </c>
      <c r="F156" s="229" t="s">
        <v>939</v>
      </c>
      <c r="G156" s="230" t="s">
        <v>920</v>
      </c>
      <c r="H156" s="231">
        <v>5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39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249</v>
      </c>
      <c r="AT156" s="239" t="s">
        <v>157</v>
      </c>
      <c r="AU156" s="239" t="s">
        <v>84</v>
      </c>
      <c r="AY156" s="17" t="s">
        <v>154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82</v>
      </c>
      <c r="BK156" s="240">
        <f>ROUND(I156*H156,2)</f>
        <v>0</v>
      </c>
      <c r="BL156" s="17" t="s">
        <v>249</v>
      </c>
      <c r="BM156" s="239" t="s">
        <v>349</v>
      </c>
    </row>
    <row r="157" s="2" customFormat="1">
      <c r="A157" s="38"/>
      <c r="B157" s="39"/>
      <c r="C157" s="40"/>
      <c r="D157" s="241" t="s">
        <v>163</v>
      </c>
      <c r="E157" s="40"/>
      <c r="F157" s="242" t="s">
        <v>939</v>
      </c>
      <c r="G157" s="40"/>
      <c r="H157" s="40"/>
      <c r="I157" s="243"/>
      <c r="J157" s="40"/>
      <c r="K157" s="40"/>
      <c r="L157" s="44"/>
      <c r="M157" s="244"/>
      <c r="N157" s="24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163</v>
      </c>
      <c r="AU157" s="17" t="s">
        <v>84</v>
      </c>
    </row>
    <row r="158" s="2" customFormat="1" ht="24.15" customHeight="1">
      <c r="A158" s="38"/>
      <c r="B158" s="39"/>
      <c r="C158" s="227" t="s">
        <v>253</v>
      </c>
      <c r="D158" s="227" t="s">
        <v>157</v>
      </c>
      <c r="E158" s="228" t="s">
        <v>940</v>
      </c>
      <c r="F158" s="229" t="s">
        <v>941</v>
      </c>
      <c r="G158" s="230" t="s">
        <v>920</v>
      </c>
      <c r="H158" s="231">
        <v>1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39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249</v>
      </c>
      <c r="AT158" s="239" t="s">
        <v>157</v>
      </c>
      <c r="AU158" s="239" t="s">
        <v>84</v>
      </c>
      <c r="AY158" s="17" t="s">
        <v>154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82</v>
      </c>
      <c r="BK158" s="240">
        <f>ROUND(I158*H158,2)</f>
        <v>0</v>
      </c>
      <c r="BL158" s="17" t="s">
        <v>249</v>
      </c>
      <c r="BM158" s="239" t="s">
        <v>360</v>
      </c>
    </row>
    <row r="159" s="2" customFormat="1">
      <c r="A159" s="38"/>
      <c r="B159" s="39"/>
      <c r="C159" s="40"/>
      <c r="D159" s="241" t="s">
        <v>163</v>
      </c>
      <c r="E159" s="40"/>
      <c r="F159" s="242" t="s">
        <v>941</v>
      </c>
      <c r="G159" s="40"/>
      <c r="H159" s="40"/>
      <c r="I159" s="243"/>
      <c r="J159" s="40"/>
      <c r="K159" s="40"/>
      <c r="L159" s="44"/>
      <c r="M159" s="244"/>
      <c r="N159" s="24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163</v>
      </c>
      <c r="AU159" s="17" t="s">
        <v>84</v>
      </c>
    </row>
    <row r="160" s="2" customFormat="1" ht="24.15" customHeight="1">
      <c r="A160" s="38"/>
      <c r="B160" s="39"/>
      <c r="C160" s="227" t="s">
        <v>257</v>
      </c>
      <c r="D160" s="227" t="s">
        <v>157</v>
      </c>
      <c r="E160" s="228" t="s">
        <v>942</v>
      </c>
      <c r="F160" s="229" t="s">
        <v>943</v>
      </c>
      <c r="G160" s="230" t="s">
        <v>920</v>
      </c>
      <c r="H160" s="231">
        <v>1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39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249</v>
      </c>
      <c r="AT160" s="239" t="s">
        <v>157</v>
      </c>
      <c r="AU160" s="239" t="s">
        <v>84</v>
      </c>
      <c r="AY160" s="17" t="s">
        <v>154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82</v>
      </c>
      <c r="BK160" s="240">
        <f>ROUND(I160*H160,2)</f>
        <v>0</v>
      </c>
      <c r="BL160" s="17" t="s">
        <v>249</v>
      </c>
      <c r="BM160" s="239" t="s">
        <v>376</v>
      </c>
    </row>
    <row r="161" s="2" customFormat="1">
      <c r="A161" s="38"/>
      <c r="B161" s="39"/>
      <c r="C161" s="40"/>
      <c r="D161" s="241" t="s">
        <v>163</v>
      </c>
      <c r="E161" s="40"/>
      <c r="F161" s="242" t="s">
        <v>943</v>
      </c>
      <c r="G161" s="40"/>
      <c r="H161" s="40"/>
      <c r="I161" s="243"/>
      <c r="J161" s="40"/>
      <c r="K161" s="40"/>
      <c r="L161" s="44"/>
      <c r="M161" s="244"/>
      <c r="N161" s="24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163</v>
      </c>
      <c r="AU161" s="17" t="s">
        <v>84</v>
      </c>
    </row>
    <row r="162" s="2" customFormat="1" ht="37.8" customHeight="1">
      <c r="A162" s="38"/>
      <c r="B162" s="39"/>
      <c r="C162" s="227" t="s">
        <v>266</v>
      </c>
      <c r="D162" s="227" t="s">
        <v>157</v>
      </c>
      <c r="E162" s="228" t="s">
        <v>944</v>
      </c>
      <c r="F162" s="229" t="s">
        <v>945</v>
      </c>
      <c r="G162" s="230" t="s">
        <v>920</v>
      </c>
      <c r="H162" s="231">
        <v>4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39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249</v>
      </c>
      <c r="AT162" s="239" t="s">
        <v>157</v>
      </c>
      <c r="AU162" s="239" t="s">
        <v>84</v>
      </c>
      <c r="AY162" s="17" t="s">
        <v>154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82</v>
      </c>
      <c r="BK162" s="240">
        <f>ROUND(I162*H162,2)</f>
        <v>0</v>
      </c>
      <c r="BL162" s="17" t="s">
        <v>249</v>
      </c>
      <c r="BM162" s="239" t="s">
        <v>387</v>
      </c>
    </row>
    <row r="163" s="2" customFormat="1">
      <c r="A163" s="38"/>
      <c r="B163" s="39"/>
      <c r="C163" s="40"/>
      <c r="D163" s="241" t="s">
        <v>163</v>
      </c>
      <c r="E163" s="40"/>
      <c r="F163" s="242" t="s">
        <v>945</v>
      </c>
      <c r="G163" s="40"/>
      <c r="H163" s="40"/>
      <c r="I163" s="243"/>
      <c r="J163" s="40"/>
      <c r="K163" s="40"/>
      <c r="L163" s="44"/>
      <c r="M163" s="244"/>
      <c r="N163" s="24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163</v>
      </c>
      <c r="AU163" s="17" t="s">
        <v>84</v>
      </c>
    </row>
    <row r="164" s="2" customFormat="1" ht="33" customHeight="1">
      <c r="A164" s="38"/>
      <c r="B164" s="39"/>
      <c r="C164" s="227" t="s">
        <v>273</v>
      </c>
      <c r="D164" s="227" t="s">
        <v>157</v>
      </c>
      <c r="E164" s="228" t="s">
        <v>946</v>
      </c>
      <c r="F164" s="229" t="s">
        <v>947</v>
      </c>
      <c r="G164" s="230" t="s">
        <v>920</v>
      </c>
      <c r="H164" s="231">
        <v>7</v>
      </c>
      <c r="I164" s="232"/>
      <c r="J164" s="233">
        <f>ROUND(I164*H164,2)</f>
        <v>0</v>
      </c>
      <c r="K164" s="234"/>
      <c r="L164" s="44"/>
      <c r="M164" s="235" t="s">
        <v>1</v>
      </c>
      <c r="N164" s="236" t="s">
        <v>39</v>
      </c>
      <c r="O164" s="91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249</v>
      </c>
      <c r="AT164" s="239" t="s">
        <v>157</v>
      </c>
      <c r="AU164" s="239" t="s">
        <v>84</v>
      </c>
      <c r="AY164" s="17" t="s">
        <v>154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82</v>
      </c>
      <c r="BK164" s="240">
        <f>ROUND(I164*H164,2)</f>
        <v>0</v>
      </c>
      <c r="BL164" s="17" t="s">
        <v>249</v>
      </c>
      <c r="BM164" s="239" t="s">
        <v>397</v>
      </c>
    </row>
    <row r="165" s="2" customFormat="1">
      <c r="A165" s="38"/>
      <c r="B165" s="39"/>
      <c r="C165" s="40"/>
      <c r="D165" s="241" t="s">
        <v>163</v>
      </c>
      <c r="E165" s="40"/>
      <c r="F165" s="242" t="s">
        <v>947</v>
      </c>
      <c r="G165" s="40"/>
      <c r="H165" s="40"/>
      <c r="I165" s="243"/>
      <c r="J165" s="40"/>
      <c r="K165" s="40"/>
      <c r="L165" s="44"/>
      <c r="M165" s="244"/>
      <c r="N165" s="24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163</v>
      </c>
      <c r="AU165" s="17" t="s">
        <v>84</v>
      </c>
    </row>
    <row r="166" s="2" customFormat="1" ht="16.5" customHeight="1">
      <c r="A166" s="38"/>
      <c r="B166" s="39"/>
      <c r="C166" s="227" t="s">
        <v>7</v>
      </c>
      <c r="D166" s="227" t="s">
        <v>157</v>
      </c>
      <c r="E166" s="228" t="s">
        <v>948</v>
      </c>
      <c r="F166" s="229" t="s">
        <v>949</v>
      </c>
      <c r="G166" s="230" t="s">
        <v>920</v>
      </c>
      <c r="H166" s="231">
        <v>1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39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249</v>
      </c>
      <c r="AT166" s="239" t="s">
        <v>157</v>
      </c>
      <c r="AU166" s="239" t="s">
        <v>84</v>
      </c>
      <c r="AY166" s="17" t="s">
        <v>154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82</v>
      </c>
      <c r="BK166" s="240">
        <f>ROUND(I166*H166,2)</f>
        <v>0</v>
      </c>
      <c r="BL166" s="17" t="s">
        <v>249</v>
      </c>
      <c r="BM166" s="239" t="s">
        <v>409</v>
      </c>
    </row>
    <row r="167" s="2" customFormat="1">
      <c r="A167" s="38"/>
      <c r="B167" s="39"/>
      <c r="C167" s="40"/>
      <c r="D167" s="241" t="s">
        <v>163</v>
      </c>
      <c r="E167" s="40"/>
      <c r="F167" s="242" t="s">
        <v>949</v>
      </c>
      <c r="G167" s="40"/>
      <c r="H167" s="40"/>
      <c r="I167" s="243"/>
      <c r="J167" s="40"/>
      <c r="K167" s="40"/>
      <c r="L167" s="44"/>
      <c r="M167" s="244"/>
      <c r="N167" s="24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163</v>
      </c>
      <c r="AU167" s="17" t="s">
        <v>84</v>
      </c>
    </row>
    <row r="168" s="2" customFormat="1" ht="24.15" customHeight="1">
      <c r="A168" s="38"/>
      <c r="B168" s="39"/>
      <c r="C168" s="227" t="s">
        <v>283</v>
      </c>
      <c r="D168" s="227" t="s">
        <v>157</v>
      </c>
      <c r="E168" s="228" t="s">
        <v>950</v>
      </c>
      <c r="F168" s="229" t="s">
        <v>951</v>
      </c>
      <c r="G168" s="230" t="s">
        <v>952</v>
      </c>
      <c r="H168" s="231">
        <v>1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39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249</v>
      </c>
      <c r="AT168" s="239" t="s">
        <v>157</v>
      </c>
      <c r="AU168" s="239" t="s">
        <v>84</v>
      </c>
      <c r="AY168" s="17" t="s">
        <v>154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82</v>
      </c>
      <c r="BK168" s="240">
        <f>ROUND(I168*H168,2)</f>
        <v>0</v>
      </c>
      <c r="BL168" s="17" t="s">
        <v>249</v>
      </c>
      <c r="BM168" s="239" t="s">
        <v>421</v>
      </c>
    </row>
    <row r="169" s="2" customFormat="1">
      <c r="A169" s="38"/>
      <c r="B169" s="39"/>
      <c r="C169" s="40"/>
      <c r="D169" s="241" t="s">
        <v>163</v>
      </c>
      <c r="E169" s="40"/>
      <c r="F169" s="242" t="s">
        <v>951</v>
      </c>
      <c r="G169" s="40"/>
      <c r="H169" s="40"/>
      <c r="I169" s="243"/>
      <c r="J169" s="40"/>
      <c r="K169" s="40"/>
      <c r="L169" s="44"/>
      <c r="M169" s="244"/>
      <c r="N169" s="24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163</v>
      </c>
      <c r="AU169" s="17" t="s">
        <v>84</v>
      </c>
    </row>
    <row r="170" s="2" customFormat="1" ht="16.5" customHeight="1">
      <c r="A170" s="38"/>
      <c r="B170" s="39"/>
      <c r="C170" s="227" t="s">
        <v>289</v>
      </c>
      <c r="D170" s="227" t="s">
        <v>157</v>
      </c>
      <c r="E170" s="228" t="s">
        <v>953</v>
      </c>
      <c r="F170" s="229" t="s">
        <v>954</v>
      </c>
      <c r="G170" s="230" t="s">
        <v>952</v>
      </c>
      <c r="H170" s="231">
        <v>1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39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249</v>
      </c>
      <c r="AT170" s="239" t="s">
        <v>157</v>
      </c>
      <c r="AU170" s="239" t="s">
        <v>84</v>
      </c>
      <c r="AY170" s="17" t="s">
        <v>154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82</v>
      </c>
      <c r="BK170" s="240">
        <f>ROUND(I170*H170,2)</f>
        <v>0</v>
      </c>
      <c r="BL170" s="17" t="s">
        <v>249</v>
      </c>
      <c r="BM170" s="239" t="s">
        <v>431</v>
      </c>
    </row>
    <row r="171" s="2" customFormat="1">
      <c r="A171" s="38"/>
      <c r="B171" s="39"/>
      <c r="C171" s="40"/>
      <c r="D171" s="241" t="s">
        <v>163</v>
      </c>
      <c r="E171" s="40"/>
      <c r="F171" s="242" t="s">
        <v>954</v>
      </c>
      <c r="G171" s="40"/>
      <c r="H171" s="40"/>
      <c r="I171" s="243"/>
      <c r="J171" s="40"/>
      <c r="K171" s="40"/>
      <c r="L171" s="44"/>
      <c r="M171" s="244"/>
      <c r="N171" s="24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84</v>
      </c>
    </row>
    <row r="172" s="2" customFormat="1" ht="24.15" customHeight="1">
      <c r="A172" s="38"/>
      <c r="B172" s="39"/>
      <c r="C172" s="227" t="s">
        <v>302</v>
      </c>
      <c r="D172" s="227" t="s">
        <v>157</v>
      </c>
      <c r="E172" s="228" t="s">
        <v>955</v>
      </c>
      <c r="F172" s="229" t="s">
        <v>956</v>
      </c>
      <c r="G172" s="230" t="s">
        <v>952</v>
      </c>
      <c r="H172" s="231">
        <v>5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39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249</v>
      </c>
      <c r="AT172" s="239" t="s">
        <v>157</v>
      </c>
      <c r="AU172" s="239" t="s">
        <v>84</v>
      </c>
      <c r="AY172" s="17" t="s">
        <v>154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82</v>
      </c>
      <c r="BK172" s="240">
        <f>ROUND(I172*H172,2)</f>
        <v>0</v>
      </c>
      <c r="BL172" s="17" t="s">
        <v>249</v>
      </c>
      <c r="BM172" s="239" t="s">
        <v>442</v>
      </c>
    </row>
    <row r="173" s="2" customFormat="1">
      <c r="A173" s="38"/>
      <c r="B173" s="39"/>
      <c r="C173" s="40"/>
      <c r="D173" s="241" t="s">
        <v>163</v>
      </c>
      <c r="E173" s="40"/>
      <c r="F173" s="242" t="s">
        <v>957</v>
      </c>
      <c r="G173" s="40"/>
      <c r="H173" s="40"/>
      <c r="I173" s="243"/>
      <c r="J173" s="40"/>
      <c r="K173" s="40"/>
      <c r="L173" s="44"/>
      <c r="M173" s="244"/>
      <c r="N173" s="24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163</v>
      </c>
      <c r="AU173" s="17" t="s">
        <v>84</v>
      </c>
    </row>
    <row r="174" s="12" customFormat="1" ht="22.8" customHeight="1">
      <c r="A174" s="12"/>
      <c r="B174" s="211"/>
      <c r="C174" s="212"/>
      <c r="D174" s="213" t="s">
        <v>73</v>
      </c>
      <c r="E174" s="225" t="s">
        <v>374</v>
      </c>
      <c r="F174" s="225" t="s">
        <v>375</v>
      </c>
      <c r="G174" s="212"/>
      <c r="H174" s="212"/>
      <c r="I174" s="215"/>
      <c r="J174" s="226">
        <f>BK174</f>
        <v>0</v>
      </c>
      <c r="K174" s="212"/>
      <c r="L174" s="217"/>
      <c r="M174" s="218"/>
      <c r="N174" s="219"/>
      <c r="O174" s="219"/>
      <c r="P174" s="220">
        <f>SUM(P175:P178)</f>
        <v>0</v>
      </c>
      <c r="Q174" s="219"/>
      <c r="R174" s="220">
        <f>SUM(R175:R178)</f>
        <v>0</v>
      </c>
      <c r="S174" s="219"/>
      <c r="T174" s="221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84</v>
      </c>
      <c r="AT174" s="223" t="s">
        <v>73</v>
      </c>
      <c r="AU174" s="223" t="s">
        <v>82</v>
      </c>
      <c r="AY174" s="222" t="s">
        <v>154</v>
      </c>
      <c r="BK174" s="224">
        <f>SUM(BK175:BK178)</f>
        <v>0</v>
      </c>
    </row>
    <row r="175" s="2" customFormat="1" ht="16.5" customHeight="1">
      <c r="A175" s="38"/>
      <c r="B175" s="39"/>
      <c r="C175" s="227" t="s">
        <v>309</v>
      </c>
      <c r="D175" s="227" t="s">
        <v>157</v>
      </c>
      <c r="E175" s="228" t="s">
        <v>958</v>
      </c>
      <c r="F175" s="229" t="s">
        <v>959</v>
      </c>
      <c r="G175" s="230" t="s">
        <v>379</v>
      </c>
      <c r="H175" s="231">
        <v>7</v>
      </c>
      <c r="I175" s="232"/>
      <c r="J175" s="233">
        <f>ROUND(I175*H175,2)</f>
        <v>0</v>
      </c>
      <c r="K175" s="234"/>
      <c r="L175" s="44"/>
      <c r="M175" s="235" t="s">
        <v>1</v>
      </c>
      <c r="N175" s="236" t="s">
        <v>39</v>
      </c>
      <c r="O175" s="91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249</v>
      </c>
      <c r="AT175" s="239" t="s">
        <v>157</v>
      </c>
      <c r="AU175" s="239" t="s">
        <v>84</v>
      </c>
      <c r="AY175" s="17" t="s">
        <v>154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82</v>
      </c>
      <c r="BK175" s="240">
        <f>ROUND(I175*H175,2)</f>
        <v>0</v>
      </c>
      <c r="BL175" s="17" t="s">
        <v>249</v>
      </c>
      <c r="BM175" s="239" t="s">
        <v>454</v>
      </c>
    </row>
    <row r="176" s="2" customFormat="1">
      <c r="A176" s="38"/>
      <c r="B176" s="39"/>
      <c r="C176" s="40"/>
      <c r="D176" s="241" t="s">
        <v>163</v>
      </c>
      <c r="E176" s="40"/>
      <c r="F176" s="242" t="s">
        <v>960</v>
      </c>
      <c r="G176" s="40"/>
      <c r="H176" s="40"/>
      <c r="I176" s="243"/>
      <c r="J176" s="40"/>
      <c r="K176" s="40"/>
      <c r="L176" s="44"/>
      <c r="M176" s="244"/>
      <c r="N176" s="24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163</v>
      </c>
      <c r="AU176" s="17" t="s">
        <v>84</v>
      </c>
    </row>
    <row r="177" s="2" customFormat="1" ht="16.5" customHeight="1">
      <c r="A177" s="38"/>
      <c r="B177" s="39"/>
      <c r="C177" s="227" t="s">
        <v>315</v>
      </c>
      <c r="D177" s="227" t="s">
        <v>157</v>
      </c>
      <c r="E177" s="228" t="s">
        <v>961</v>
      </c>
      <c r="F177" s="229" t="s">
        <v>962</v>
      </c>
      <c r="G177" s="230" t="s">
        <v>379</v>
      </c>
      <c r="H177" s="231">
        <v>7</v>
      </c>
      <c r="I177" s="232"/>
      <c r="J177" s="233">
        <f>ROUND(I177*H177,2)</f>
        <v>0</v>
      </c>
      <c r="K177" s="234"/>
      <c r="L177" s="44"/>
      <c r="M177" s="235" t="s">
        <v>1</v>
      </c>
      <c r="N177" s="236" t="s">
        <v>39</v>
      </c>
      <c r="O177" s="91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9" t="s">
        <v>249</v>
      </c>
      <c r="AT177" s="239" t="s">
        <v>157</v>
      </c>
      <c r="AU177" s="239" t="s">
        <v>84</v>
      </c>
      <c r="AY177" s="17" t="s">
        <v>154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7" t="s">
        <v>82</v>
      </c>
      <c r="BK177" s="240">
        <f>ROUND(I177*H177,2)</f>
        <v>0</v>
      </c>
      <c r="BL177" s="17" t="s">
        <v>249</v>
      </c>
      <c r="BM177" s="239" t="s">
        <v>465</v>
      </c>
    </row>
    <row r="178" s="2" customFormat="1">
      <c r="A178" s="38"/>
      <c r="B178" s="39"/>
      <c r="C178" s="40"/>
      <c r="D178" s="241" t="s">
        <v>163</v>
      </c>
      <c r="E178" s="40"/>
      <c r="F178" s="242" t="s">
        <v>963</v>
      </c>
      <c r="G178" s="40"/>
      <c r="H178" s="40"/>
      <c r="I178" s="243"/>
      <c r="J178" s="40"/>
      <c r="K178" s="40"/>
      <c r="L178" s="44"/>
      <c r="M178" s="291"/>
      <c r="N178" s="292"/>
      <c r="O178" s="293"/>
      <c r="P178" s="293"/>
      <c r="Q178" s="293"/>
      <c r="R178" s="293"/>
      <c r="S178" s="293"/>
      <c r="T178" s="294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163</v>
      </c>
      <c r="AU178" s="17" t="s">
        <v>84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+ESigI2LyxFeiefpi3kozLG/DqrmReJAjZ9ofMX+nALiCXVxz7IimvrnH48ZhNxqtMSDOqvNDJ0IL1sJaG+UqA==" hashValue="sopKzaqF6Abiyrk0QrxkuOCT2+ceEoPpiHYbN8onMJdVjNocYu8eMj1Qt5g08095FK1OxiX7Flqh3wr6nHjYkQ==" algorithmName="SHA-512" password="CC35"/>
  <autoFilter ref="C122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895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964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5. 10. 2022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33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ROUND((SUM(BE122:BE160)),  2)</f>
        <v>0</v>
      </c>
      <c r="G35" s="38"/>
      <c r="H35" s="38"/>
      <c r="I35" s="164">
        <v>0.20999999999999999</v>
      </c>
      <c r="J35" s="163">
        <f>ROUND(((SUM(BE122:BE160))*I35),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ROUND((SUM(BF122:BF160)),  2)</f>
        <v>0</v>
      </c>
      <c r="G36" s="38"/>
      <c r="H36" s="38"/>
      <c r="I36" s="164">
        <v>0.14999999999999999</v>
      </c>
      <c r="J36" s="163">
        <f>ROUND(((SUM(BF122:BF160))*I36),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ROUND((SUM(BG122:BG160)),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ROUND((SUM(BH122:BH160)),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ROUND((SUM(BI122:BI160)),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895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Vnitřní vodovod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5. 10. 2022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127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965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DC Veská - rek. L. křídla 2. NP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114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895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896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b - Vnitřní vodovod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5. 10. 2022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140</v>
      </c>
      <c r="D121" s="202" t="s">
        <v>59</v>
      </c>
      <c r="E121" s="202" t="s">
        <v>55</v>
      </c>
      <c r="F121" s="202" t="s">
        <v>56</v>
      </c>
      <c r="G121" s="202" t="s">
        <v>141</v>
      </c>
      <c r="H121" s="202" t="s">
        <v>142</v>
      </c>
      <c r="I121" s="202" t="s">
        <v>143</v>
      </c>
      <c r="J121" s="203" t="s">
        <v>118</v>
      </c>
      <c r="K121" s="204" t="s">
        <v>144</v>
      </c>
      <c r="L121" s="205"/>
      <c r="M121" s="100" t="s">
        <v>1</v>
      </c>
      <c r="N121" s="101" t="s">
        <v>38</v>
      </c>
      <c r="O121" s="101" t="s">
        <v>145</v>
      </c>
      <c r="P121" s="101" t="s">
        <v>146</v>
      </c>
      <c r="Q121" s="101" t="s">
        <v>147</v>
      </c>
      <c r="R121" s="101" t="s">
        <v>148</v>
      </c>
      <c r="S121" s="101" t="s">
        <v>149</v>
      </c>
      <c r="T121" s="102" t="s">
        <v>150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151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73</v>
      </c>
      <c r="AU122" s="17" t="s">
        <v>120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73</v>
      </c>
      <c r="E123" s="214" t="s">
        <v>372</v>
      </c>
      <c r="F123" s="214" t="s">
        <v>373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84</v>
      </c>
      <c r="AT123" s="223" t="s">
        <v>73</v>
      </c>
      <c r="AU123" s="223" t="s">
        <v>74</v>
      </c>
      <c r="AY123" s="222" t="s">
        <v>154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73</v>
      </c>
      <c r="E124" s="225" t="s">
        <v>966</v>
      </c>
      <c r="F124" s="225" t="s">
        <v>967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SUM(P125:P160)</f>
        <v>0</v>
      </c>
      <c r="Q124" s="219"/>
      <c r="R124" s="220">
        <f>SUM(R125:R160)</f>
        <v>0</v>
      </c>
      <c r="S124" s="219"/>
      <c r="T124" s="221">
        <f>SUM(T125:T160)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73</v>
      </c>
      <c r="AU124" s="223" t="s">
        <v>82</v>
      </c>
      <c r="AY124" s="222" t="s">
        <v>154</v>
      </c>
      <c r="BK124" s="224">
        <f>SUM(BK125:BK160)</f>
        <v>0</v>
      </c>
    </row>
    <row r="125" s="2" customFormat="1" ht="24.15" customHeight="1">
      <c r="A125" s="38"/>
      <c r="B125" s="39"/>
      <c r="C125" s="227" t="s">
        <v>82</v>
      </c>
      <c r="D125" s="227" t="s">
        <v>157</v>
      </c>
      <c r="E125" s="228" t="s">
        <v>968</v>
      </c>
      <c r="F125" s="229" t="s">
        <v>969</v>
      </c>
      <c r="G125" s="230" t="s">
        <v>450</v>
      </c>
      <c r="H125" s="231">
        <v>18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39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249</v>
      </c>
      <c r="AT125" s="239" t="s">
        <v>157</v>
      </c>
      <c r="AU125" s="239" t="s">
        <v>84</v>
      </c>
      <c r="AY125" s="17" t="s">
        <v>154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82</v>
      </c>
      <c r="BK125" s="240">
        <f>ROUND(I125*H125,2)</f>
        <v>0</v>
      </c>
      <c r="BL125" s="17" t="s">
        <v>249</v>
      </c>
      <c r="BM125" s="239" t="s">
        <v>84</v>
      </c>
    </row>
    <row r="126" s="2" customFormat="1">
      <c r="A126" s="38"/>
      <c r="B126" s="39"/>
      <c r="C126" s="40"/>
      <c r="D126" s="241" t="s">
        <v>163</v>
      </c>
      <c r="E126" s="40"/>
      <c r="F126" s="242" t="s">
        <v>970</v>
      </c>
      <c r="G126" s="40"/>
      <c r="H126" s="40"/>
      <c r="I126" s="243"/>
      <c r="J126" s="40"/>
      <c r="K126" s="40"/>
      <c r="L126" s="44"/>
      <c r="M126" s="244"/>
      <c r="N126" s="24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163</v>
      </c>
      <c r="AU126" s="17" t="s">
        <v>84</v>
      </c>
    </row>
    <row r="127" s="2" customFormat="1" ht="24.15" customHeight="1">
      <c r="A127" s="38"/>
      <c r="B127" s="39"/>
      <c r="C127" s="227" t="s">
        <v>84</v>
      </c>
      <c r="D127" s="227" t="s">
        <v>157</v>
      </c>
      <c r="E127" s="228" t="s">
        <v>971</v>
      </c>
      <c r="F127" s="229" t="s">
        <v>972</v>
      </c>
      <c r="G127" s="230" t="s">
        <v>450</v>
      </c>
      <c r="H127" s="231">
        <v>20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39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249</v>
      </c>
      <c r="AT127" s="239" t="s">
        <v>157</v>
      </c>
      <c r="AU127" s="239" t="s">
        <v>84</v>
      </c>
      <c r="AY127" s="17" t="s">
        <v>154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82</v>
      </c>
      <c r="BK127" s="240">
        <f>ROUND(I127*H127,2)</f>
        <v>0</v>
      </c>
      <c r="BL127" s="17" t="s">
        <v>249</v>
      </c>
      <c r="BM127" s="239" t="s">
        <v>161</v>
      </c>
    </row>
    <row r="128" s="2" customFormat="1">
      <c r="A128" s="38"/>
      <c r="B128" s="39"/>
      <c r="C128" s="40"/>
      <c r="D128" s="241" t="s">
        <v>163</v>
      </c>
      <c r="E128" s="40"/>
      <c r="F128" s="242" t="s">
        <v>973</v>
      </c>
      <c r="G128" s="40"/>
      <c r="H128" s="40"/>
      <c r="I128" s="243"/>
      <c r="J128" s="40"/>
      <c r="K128" s="40"/>
      <c r="L128" s="44"/>
      <c r="M128" s="244"/>
      <c r="N128" s="24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163</v>
      </c>
      <c r="AU128" s="17" t="s">
        <v>84</v>
      </c>
    </row>
    <row r="129" s="2" customFormat="1" ht="37.8" customHeight="1">
      <c r="A129" s="38"/>
      <c r="B129" s="39"/>
      <c r="C129" s="227" t="s">
        <v>155</v>
      </c>
      <c r="D129" s="227" t="s">
        <v>157</v>
      </c>
      <c r="E129" s="228" t="s">
        <v>974</v>
      </c>
      <c r="F129" s="229" t="s">
        <v>975</v>
      </c>
      <c r="G129" s="230" t="s">
        <v>450</v>
      </c>
      <c r="H129" s="231">
        <v>18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39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249</v>
      </c>
      <c r="AT129" s="239" t="s">
        <v>157</v>
      </c>
      <c r="AU129" s="239" t="s">
        <v>84</v>
      </c>
      <c r="AY129" s="17" t="s">
        <v>154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82</v>
      </c>
      <c r="BK129" s="240">
        <f>ROUND(I129*H129,2)</f>
        <v>0</v>
      </c>
      <c r="BL129" s="17" t="s">
        <v>249</v>
      </c>
      <c r="BM129" s="239" t="s">
        <v>184</v>
      </c>
    </row>
    <row r="130" s="2" customFormat="1">
      <c r="A130" s="38"/>
      <c r="B130" s="39"/>
      <c r="C130" s="40"/>
      <c r="D130" s="241" t="s">
        <v>163</v>
      </c>
      <c r="E130" s="40"/>
      <c r="F130" s="242" t="s">
        <v>976</v>
      </c>
      <c r="G130" s="40"/>
      <c r="H130" s="40"/>
      <c r="I130" s="243"/>
      <c r="J130" s="40"/>
      <c r="K130" s="40"/>
      <c r="L130" s="44"/>
      <c r="M130" s="244"/>
      <c r="N130" s="24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163</v>
      </c>
      <c r="AU130" s="17" t="s">
        <v>84</v>
      </c>
    </row>
    <row r="131" s="2" customFormat="1" ht="37.8" customHeight="1">
      <c r="A131" s="38"/>
      <c r="B131" s="39"/>
      <c r="C131" s="227" t="s">
        <v>161</v>
      </c>
      <c r="D131" s="227" t="s">
        <v>157</v>
      </c>
      <c r="E131" s="228" t="s">
        <v>977</v>
      </c>
      <c r="F131" s="229" t="s">
        <v>978</v>
      </c>
      <c r="G131" s="230" t="s">
        <v>450</v>
      </c>
      <c r="H131" s="231">
        <v>20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39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249</v>
      </c>
      <c r="AT131" s="239" t="s">
        <v>157</v>
      </c>
      <c r="AU131" s="239" t="s">
        <v>84</v>
      </c>
      <c r="AY131" s="17" t="s">
        <v>154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82</v>
      </c>
      <c r="BK131" s="240">
        <f>ROUND(I131*H131,2)</f>
        <v>0</v>
      </c>
      <c r="BL131" s="17" t="s">
        <v>249</v>
      </c>
      <c r="BM131" s="239" t="s">
        <v>204</v>
      </c>
    </row>
    <row r="132" s="2" customFormat="1">
      <c r="A132" s="38"/>
      <c r="B132" s="39"/>
      <c r="C132" s="40"/>
      <c r="D132" s="241" t="s">
        <v>163</v>
      </c>
      <c r="E132" s="40"/>
      <c r="F132" s="242" t="s">
        <v>979</v>
      </c>
      <c r="G132" s="40"/>
      <c r="H132" s="40"/>
      <c r="I132" s="243"/>
      <c r="J132" s="40"/>
      <c r="K132" s="40"/>
      <c r="L132" s="44"/>
      <c r="M132" s="244"/>
      <c r="N132" s="24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163</v>
      </c>
      <c r="AU132" s="17" t="s">
        <v>84</v>
      </c>
    </row>
    <row r="133" s="2" customFormat="1" ht="21.75" customHeight="1">
      <c r="A133" s="38"/>
      <c r="B133" s="39"/>
      <c r="C133" s="227" t="s">
        <v>186</v>
      </c>
      <c r="D133" s="227" t="s">
        <v>157</v>
      </c>
      <c r="E133" s="228" t="s">
        <v>980</v>
      </c>
      <c r="F133" s="229" t="s">
        <v>981</v>
      </c>
      <c r="G133" s="230" t="s">
        <v>228</v>
      </c>
      <c r="H133" s="231">
        <v>10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39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249</v>
      </c>
      <c r="AT133" s="239" t="s">
        <v>157</v>
      </c>
      <c r="AU133" s="239" t="s">
        <v>84</v>
      </c>
      <c r="AY133" s="17" t="s">
        <v>154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82</v>
      </c>
      <c r="BK133" s="240">
        <f>ROUND(I133*H133,2)</f>
        <v>0</v>
      </c>
      <c r="BL133" s="17" t="s">
        <v>249</v>
      </c>
      <c r="BM133" s="239" t="s">
        <v>215</v>
      </c>
    </row>
    <row r="134" s="2" customFormat="1">
      <c r="A134" s="38"/>
      <c r="B134" s="39"/>
      <c r="C134" s="40"/>
      <c r="D134" s="241" t="s">
        <v>163</v>
      </c>
      <c r="E134" s="40"/>
      <c r="F134" s="242" t="s">
        <v>982</v>
      </c>
      <c r="G134" s="40"/>
      <c r="H134" s="40"/>
      <c r="I134" s="243"/>
      <c r="J134" s="40"/>
      <c r="K134" s="40"/>
      <c r="L134" s="44"/>
      <c r="M134" s="244"/>
      <c r="N134" s="24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163</v>
      </c>
      <c r="AU134" s="17" t="s">
        <v>84</v>
      </c>
    </row>
    <row r="135" s="2" customFormat="1" ht="24.15" customHeight="1">
      <c r="A135" s="38"/>
      <c r="B135" s="39"/>
      <c r="C135" s="227" t="s">
        <v>184</v>
      </c>
      <c r="D135" s="227" t="s">
        <v>157</v>
      </c>
      <c r="E135" s="228" t="s">
        <v>983</v>
      </c>
      <c r="F135" s="229" t="s">
        <v>984</v>
      </c>
      <c r="G135" s="230" t="s">
        <v>179</v>
      </c>
      <c r="H135" s="231">
        <v>0.042000000000000003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39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249</v>
      </c>
      <c r="AT135" s="239" t="s">
        <v>157</v>
      </c>
      <c r="AU135" s="239" t="s">
        <v>84</v>
      </c>
      <c r="AY135" s="17" t="s">
        <v>154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82</v>
      </c>
      <c r="BK135" s="240">
        <f>ROUND(I135*H135,2)</f>
        <v>0</v>
      </c>
      <c r="BL135" s="17" t="s">
        <v>249</v>
      </c>
      <c r="BM135" s="239" t="s">
        <v>225</v>
      </c>
    </row>
    <row r="136" s="2" customFormat="1">
      <c r="A136" s="38"/>
      <c r="B136" s="39"/>
      <c r="C136" s="40"/>
      <c r="D136" s="241" t="s">
        <v>163</v>
      </c>
      <c r="E136" s="40"/>
      <c r="F136" s="242" t="s">
        <v>985</v>
      </c>
      <c r="G136" s="40"/>
      <c r="H136" s="40"/>
      <c r="I136" s="243"/>
      <c r="J136" s="40"/>
      <c r="K136" s="40"/>
      <c r="L136" s="44"/>
      <c r="M136" s="244"/>
      <c r="N136" s="24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84</v>
      </c>
    </row>
    <row r="137" s="2" customFormat="1" ht="16.5" customHeight="1">
      <c r="A137" s="38"/>
      <c r="B137" s="39"/>
      <c r="C137" s="227" t="s">
        <v>199</v>
      </c>
      <c r="D137" s="227" t="s">
        <v>157</v>
      </c>
      <c r="E137" s="228" t="s">
        <v>918</v>
      </c>
      <c r="F137" s="229" t="s">
        <v>986</v>
      </c>
      <c r="G137" s="230" t="s">
        <v>925</v>
      </c>
      <c r="H137" s="231">
        <v>8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39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249</v>
      </c>
      <c r="AT137" s="239" t="s">
        <v>157</v>
      </c>
      <c r="AU137" s="239" t="s">
        <v>84</v>
      </c>
      <c r="AY137" s="17" t="s">
        <v>154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82</v>
      </c>
      <c r="BK137" s="240">
        <f>ROUND(I137*H137,2)</f>
        <v>0</v>
      </c>
      <c r="BL137" s="17" t="s">
        <v>249</v>
      </c>
      <c r="BM137" s="239" t="s">
        <v>239</v>
      </c>
    </row>
    <row r="138" s="2" customFormat="1">
      <c r="A138" s="38"/>
      <c r="B138" s="39"/>
      <c r="C138" s="40"/>
      <c r="D138" s="241" t="s">
        <v>163</v>
      </c>
      <c r="E138" s="40"/>
      <c r="F138" s="242" t="s">
        <v>986</v>
      </c>
      <c r="G138" s="40"/>
      <c r="H138" s="40"/>
      <c r="I138" s="243"/>
      <c r="J138" s="40"/>
      <c r="K138" s="40"/>
      <c r="L138" s="44"/>
      <c r="M138" s="244"/>
      <c r="N138" s="24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163</v>
      </c>
      <c r="AU138" s="17" t="s">
        <v>84</v>
      </c>
    </row>
    <row r="139" s="2" customFormat="1" ht="16.5" customHeight="1">
      <c r="A139" s="38"/>
      <c r="B139" s="39"/>
      <c r="C139" s="227" t="s">
        <v>204</v>
      </c>
      <c r="D139" s="227" t="s">
        <v>157</v>
      </c>
      <c r="E139" s="228" t="s">
        <v>921</v>
      </c>
      <c r="F139" s="229" t="s">
        <v>987</v>
      </c>
      <c r="G139" s="230" t="s">
        <v>925</v>
      </c>
      <c r="H139" s="231">
        <v>5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39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249</v>
      </c>
      <c r="AT139" s="239" t="s">
        <v>157</v>
      </c>
      <c r="AU139" s="239" t="s">
        <v>84</v>
      </c>
      <c r="AY139" s="17" t="s">
        <v>154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82</v>
      </c>
      <c r="BK139" s="240">
        <f>ROUND(I139*H139,2)</f>
        <v>0</v>
      </c>
      <c r="BL139" s="17" t="s">
        <v>249</v>
      </c>
      <c r="BM139" s="239" t="s">
        <v>249</v>
      </c>
    </row>
    <row r="140" s="2" customFormat="1">
      <c r="A140" s="38"/>
      <c r="B140" s="39"/>
      <c r="C140" s="40"/>
      <c r="D140" s="241" t="s">
        <v>163</v>
      </c>
      <c r="E140" s="40"/>
      <c r="F140" s="242" t="s">
        <v>987</v>
      </c>
      <c r="G140" s="40"/>
      <c r="H140" s="40"/>
      <c r="I140" s="243"/>
      <c r="J140" s="40"/>
      <c r="K140" s="40"/>
      <c r="L140" s="44"/>
      <c r="M140" s="244"/>
      <c r="N140" s="24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163</v>
      </c>
      <c r="AU140" s="17" t="s">
        <v>84</v>
      </c>
    </row>
    <row r="141" s="2" customFormat="1" ht="24.15" customHeight="1">
      <c r="A141" s="38"/>
      <c r="B141" s="39"/>
      <c r="C141" s="227" t="s">
        <v>209</v>
      </c>
      <c r="D141" s="227" t="s">
        <v>157</v>
      </c>
      <c r="E141" s="228" t="s">
        <v>923</v>
      </c>
      <c r="F141" s="229" t="s">
        <v>988</v>
      </c>
      <c r="G141" s="230" t="s">
        <v>920</v>
      </c>
      <c r="H141" s="231">
        <v>4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39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249</v>
      </c>
      <c r="AT141" s="239" t="s">
        <v>157</v>
      </c>
      <c r="AU141" s="239" t="s">
        <v>84</v>
      </c>
      <c r="AY141" s="17" t="s">
        <v>154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82</v>
      </c>
      <c r="BK141" s="240">
        <f>ROUND(I141*H141,2)</f>
        <v>0</v>
      </c>
      <c r="BL141" s="17" t="s">
        <v>249</v>
      </c>
      <c r="BM141" s="239" t="s">
        <v>257</v>
      </c>
    </row>
    <row r="142" s="2" customFormat="1">
      <c r="A142" s="38"/>
      <c r="B142" s="39"/>
      <c r="C142" s="40"/>
      <c r="D142" s="241" t="s">
        <v>163</v>
      </c>
      <c r="E142" s="40"/>
      <c r="F142" s="242" t="s">
        <v>988</v>
      </c>
      <c r="G142" s="40"/>
      <c r="H142" s="40"/>
      <c r="I142" s="243"/>
      <c r="J142" s="40"/>
      <c r="K142" s="40"/>
      <c r="L142" s="44"/>
      <c r="M142" s="244"/>
      <c r="N142" s="24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163</v>
      </c>
      <c r="AU142" s="17" t="s">
        <v>84</v>
      </c>
    </row>
    <row r="143" s="2" customFormat="1" ht="24.15" customHeight="1">
      <c r="A143" s="38"/>
      <c r="B143" s="39"/>
      <c r="C143" s="227" t="s">
        <v>215</v>
      </c>
      <c r="D143" s="227" t="s">
        <v>157</v>
      </c>
      <c r="E143" s="228" t="s">
        <v>928</v>
      </c>
      <c r="F143" s="229" t="s">
        <v>989</v>
      </c>
      <c r="G143" s="230" t="s">
        <v>920</v>
      </c>
      <c r="H143" s="231">
        <v>1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39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249</v>
      </c>
      <c r="AT143" s="239" t="s">
        <v>157</v>
      </c>
      <c r="AU143" s="239" t="s">
        <v>84</v>
      </c>
      <c r="AY143" s="17" t="s">
        <v>154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82</v>
      </c>
      <c r="BK143" s="240">
        <f>ROUND(I143*H143,2)</f>
        <v>0</v>
      </c>
      <c r="BL143" s="17" t="s">
        <v>249</v>
      </c>
      <c r="BM143" s="239" t="s">
        <v>273</v>
      </c>
    </row>
    <row r="144" s="2" customFormat="1">
      <c r="A144" s="38"/>
      <c r="B144" s="39"/>
      <c r="C144" s="40"/>
      <c r="D144" s="241" t="s">
        <v>163</v>
      </c>
      <c r="E144" s="40"/>
      <c r="F144" s="242" t="s">
        <v>989</v>
      </c>
      <c r="G144" s="40"/>
      <c r="H144" s="40"/>
      <c r="I144" s="243"/>
      <c r="J144" s="40"/>
      <c r="K144" s="40"/>
      <c r="L144" s="44"/>
      <c r="M144" s="244"/>
      <c r="N144" s="24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163</v>
      </c>
      <c r="AU144" s="17" t="s">
        <v>84</v>
      </c>
    </row>
    <row r="145" s="2" customFormat="1" ht="24.15" customHeight="1">
      <c r="A145" s="38"/>
      <c r="B145" s="39"/>
      <c r="C145" s="227" t="s">
        <v>220</v>
      </c>
      <c r="D145" s="227" t="s">
        <v>157</v>
      </c>
      <c r="E145" s="228" t="s">
        <v>930</v>
      </c>
      <c r="F145" s="229" t="s">
        <v>990</v>
      </c>
      <c r="G145" s="230" t="s">
        <v>920</v>
      </c>
      <c r="H145" s="231">
        <v>4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39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249</v>
      </c>
      <c r="AT145" s="239" t="s">
        <v>157</v>
      </c>
      <c r="AU145" s="239" t="s">
        <v>84</v>
      </c>
      <c r="AY145" s="17" t="s">
        <v>154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82</v>
      </c>
      <c r="BK145" s="240">
        <f>ROUND(I145*H145,2)</f>
        <v>0</v>
      </c>
      <c r="BL145" s="17" t="s">
        <v>249</v>
      </c>
      <c r="BM145" s="239" t="s">
        <v>283</v>
      </c>
    </row>
    <row r="146" s="2" customFormat="1">
      <c r="A146" s="38"/>
      <c r="B146" s="39"/>
      <c r="C146" s="40"/>
      <c r="D146" s="241" t="s">
        <v>163</v>
      </c>
      <c r="E146" s="40"/>
      <c r="F146" s="242" t="s">
        <v>990</v>
      </c>
      <c r="G146" s="40"/>
      <c r="H146" s="40"/>
      <c r="I146" s="243"/>
      <c r="J146" s="40"/>
      <c r="K146" s="40"/>
      <c r="L146" s="44"/>
      <c r="M146" s="244"/>
      <c r="N146" s="24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163</v>
      </c>
      <c r="AU146" s="17" t="s">
        <v>84</v>
      </c>
    </row>
    <row r="147" s="2" customFormat="1" ht="16.5" customHeight="1">
      <c r="A147" s="38"/>
      <c r="B147" s="39"/>
      <c r="C147" s="227" t="s">
        <v>225</v>
      </c>
      <c r="D147" s="227" t="s">
        <v>157</v>
      </c>
      <c r="E147" s="228" t="s">
        <v>991</v>
      </c>
      <c r="F147" s="229" t="s">
        <v>992</v>
      </c>
      <c r="G147" s="230" t="s">
        <v>920</v>
      </c>
      <c r="H147" s="231">
        <v>1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39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249</v>
      </c>
      <c r="AT147" s="239" t="s">
        <v>157</v>
      </c>
      <c r="AU147" s="239" t="s">
        <v>84</v>
      </c>
      <c r="AY147" s="17" t="s">
        <v>154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82</v>
      </c>
      <c r="BK147" s="240">
        <f>ROUND(I147*H147,2)</f>
        <v>0</v>
      </c>
      <c r="BL147" s="17" t="s">
        <v>249</v>
      </c>
      <c r="BM147" s="239" t="s">
        <v>302</v>
      </c>
    </row>
    <row r="148" s="2" customFormat="1">
      <c r="A148" s="38"/>
      <c r="B148" s="39"/>
      <c r="C148" s="40"/>
      <c r="D148" s="241" t="s">
        <v>163</v>
      </c>
      <c r="E148" s="40"/>
      <c r="F148" s="242" t="s">
        <v>992</v>
      </c>
      <c r="G148" s="40"/>
      <c r="H148" s="40"/>
      <c r="I148" s="243"/>
      <c r="J148" s="40"/>
      <c r="K148" s="40"/>
      <c r="L148" s="44"/>
      <c r="M148" s="244"/>
      <c r="N148" s="24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163</v>
      </c>
      <c r="AU148" s="17" t="s">
        <v>84</v>
      </c>
    </row>
    <row r="149" s="2" customFormat="1" ht="33" customHeight="1">
      <c r="A149" s="38"/>
      <c r="B149" s="39"/>
      <c r="C149" s="227" t="s">
        <v>231</v>
      </c>
      <c r="D149" s="227" t="s">
        <v>157</v>
      </c>
      <c r="E149" s="228" t="s">
        <v>932</v>
      </c>
      <c r="F149" s="229" t="s">
        <v>993</v>
      </c>
      <c r="G149" s="230" t="s">
        <v>920</v>
      </c>
      <c r="H149" s="231">
        <v>7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39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249</v>
      </c>
      <c r="AT149" s="239" t="s">
        <v>157</v>
      </c>
      <c r="AU149" s="239" t="s">
        <v>84</v>
      </c>
      <c r="AY149" s="17" t="s">
        <v>154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82</v>
      </c>
      <c r="BK149" s="240">
        <f>ROUND(I149*H149,2)</f>
        <v>0</v>
      </c>
      <c r="BL149" s="17" t="s">
        <v>249</v>
      </c>
      <c r="BM149" s="239" t="s">
        <v>315</v>
      </c>
    </row>
    <row r="150" s="2" customFormat="1">
      <c r="A150" s="38"/>
      <c r="B150" s="39"/>
      <c r="C150" s="40"/>
      <c r="D150" s="241" t="s">
        <v>163</v>
      </c>
      <c r="E150" s="40"/>
      <c r="F150" s="242" t="s">
        <v>993</v>
      </c>
      <c r="G150" s="40"/>
      <c r="H150" s="40"/>
      <c r="I150" s="243"/>
      <c r="J150" s="40"/>
      <c r="K150" s="40"/>
      <c r="L150" s="44"/>
      <c r="M150" s="244"/>
      <c r="N150" s="24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163</v>
      </c>
      <c r="AU150" s="17" t="s">
        <v>84</v>
      </c>
    </row>
    <row r="151" s="2" customFormat="1" ht="24.15" customHeight="1">
      <c r="A151" s="38"/>
      <c r="B151" s="39"/>
      <c r="C151" s="227" t="s">
        <v>239</v>
      </c>
      <c r="D151" s="227" t="s">
        <v>157</v>
      </c>
      <c r="E151" s="228" t="s">
        <v>994</v>
      </c>
      <c r="F151" s="229" t="s">
        <v>995</v>
      </c>
      <c r="G151" s="230" t="s">
        <v>920</v>
      </c>
      <c r="H151" s="231">
        <v>1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39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249</v>
      </c>
      <c r="AT151" s="239" t="s">
        <v>157</v>
      </c>
      <c r="AU151" s="239" t="s">
        <v>84</v>
      </c>
      <c r="AY151" s="17" t="s">
        <v>154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82</v>
      </c>
      <c r="BK151" s="240">
        <f>ROUND(I151*H151,2)</f>
        <v>0</v>
      </c>
      <c r="BL151" s="17" t="s">
        <v>249</v>
      </c>
      <c r="BM151" s="239" t="s">
        <v>327</v>
      </c>
    </row>
    <row r="152" s="2" customFormat="1">
      <c r="A152" s="38"/>
      <c r="B152" s="39"/>
      <c r="C152" s="40"/>
      <c r="D152" s="241" t="s">
        <v>163</v>
      </c>
      <c r="E152" s="40"/>
      <c r="F152" s="242" t="s">
        <v>995</v>
      </c>
      <c r="G152" s="40"/>
      <c r="H152" s="40"/>
      <c r="I152" s="243"/>
      <c r="J152" s="40"/>
      <c r="K152" s="40"/>
      <c r="L152" s="44"/>
      <c r="M152" s="244"/>
      <c r="N152" s="24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84</v>
      </c>
    </row>
    <row r="153" s="2" customFormat="1" ht="16.5" customHeight="1">
      <c r="A153" s="38"/>
      <c r="B153" s="39"/>
      <c r="C153" s="227" t="s">
        <v>8</v>
      </c>
      <c r="D153" s="227" t="s">
        <v>157</v>
      </c>
      <c r="E153" s="228" t="s">
        <v>996</v>
      </c>
      <c r="F153" s="229" t="s">
        <v>997</v>
      </c>
      <c r="G153" s="230" t="s">
        <v>920</v>
      </c>
      <c r="H153" s="231">
        <v>1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39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249</v>
      </c>
      <c r="AT153" s="239" t="s">
        <v>157</v>
      </c>
      <c r="AU153" s="239" t="s">
        <v>84</v>
      </c>
      <c r="AY153" s="17" t="s">
        <v>154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82</v>
      </c>
      <c r="BK153" s="240">
        <f>ROUND(I153*H153,2)</f>
        <v>0</v>
      </c>
      <c r="BL153" s="17" t="s">
        <v>249</v>
      </c>
      <c r="BM153" s="239" t="s">
        <v>337</v>
      </c>
    </row>
    <row r="154" s="2" customFormat="1">
      <c r="A154" s="38"/>
      <c r="B154" s="39"/>
      <c r="C154" s="40"/>
      <c r="D154" s="241" t="s">
        <v>163</v>
      </c>
      <c r="E154" s="40"/>
      <c r="F154" s="242" t="s">
        <v>997</v>
      </c>
      <c r="G154" s="40"/>
      <c r="H154" s="40"/>
      <c r="I154" s="243"/>
      <c r="J154" s="40"/>
      <c r="K154" s="40"/>
      <c r="L154" s="44"/>
      <c r="M154" s="244"/>
      <c r="N154" s="24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163</v>
      </c>
      <c r="AU154" s="17" t="s">
        <v>84</v>
      </c>
    </row>
    <row r="155" s="2" customFormat="1" ht="24.15" customHeight="1">
      <c r="A155" s="38"/>
      <c r="B155" s="39"/>
      <c r="C155" s="227" t="s">
        <v>249</v>
      </c>
      <c r="D155" s="227" t="s">
        <v>157</v>
      </c>
      <c r="E155" s="228" t="s">
        <v>934</v>
      </c>
      <c r="F155" s="229" t="s">
        <v>951</v>
      </c>
      <c r="G155" s="230" t="s">
        <v>952</v>
      </c>
      <c r="H155" s="231">
        <v>1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39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249</v>
      </c>
      <c r="AT155" s="239" t="s">
        <v>157</v>
      </c>
      <c r="AU155" s="239" t="s">
        <v>84</v>
      </c>
      <c r="AY155" s="17" t="s">
        <v>154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82</v>
      </c>
      <c r="BK155" s="240">
        <f>ROUND(I155*H155,2)</f>
        <v>0</v>
      </c>
      <c r="BL155" s="17" t="s">
        <v>249</v>
      </c>
      <c r="BM155" s="239" t="s">
        <v>349</v>
      </c>
    </row>
    <row r="156" s="2" customFormat="1">
      <c r="A156" s="38"/>
      <c r="B156" s="39"/>
      <c r="C156" s="40"/>
      <c r="D156" s="241" t="s">
        <v>163</v>
      </c>
      <c r="E156" s="40"/>
      <c r="F156" s="242" t="s">
        <v>951</v>
      </c>
      <c r="G156" s="40"/>
      <c r="H156" s="40"/>
      <c r="I156" s="243"/>
      <c r="J156" s="40"/>
      <c r="K156" s="40"/>
      <c r="L156" s="44"/>
      <c r="M156" s="244"/>
      <c r="N156" s="24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163</v>
      </c>
      <c r="AU156" s="17" t="s">
        <v>84</v>
      </c>
    </row>
    <row r="157" s="2" customFormat="1" ht="16.5" customHeight="1">
      <c r="A157" s="38"/>
      <c r="B157" s="39"/>
      <c r="C157" s="227" t="s">
        <v>253</v>
      </c>
      <c r="D157" s="227" t="s">
        <v>157</v>
      </c>
      <c r="E157" s="228" t="s">
        <v>936</v>
      </c>
      <c r="F157" s="229" t="s">
        <v>954</v>
      </c>
      <c r="G157" s="230" t="s">
        <v>952</v>
      </c>
      <c r="H157" s="231">
        <v>1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39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249</v>
      </c>
      <c r="AT157" s="239" t="s">
        <v>157</v>
      </c>
      <c r="AU157" s="239" t="s">
        <v>84</v>
      </c>
      <c r="AY157" s="17" t="s">
        <v>154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82</v>
      </c>
      <c r="BK157" s="240">
        <f>ROUND(I157*H157,2)</f>
        <v>0</v>
      </c>
      <c r="BL157" s="17" t="s">
        <v>249</v>
      </c>
      <c r="BM157" s="239" t="s">
        <v>360</v>
      </c>
    </row>
    <row r="158" s="2" customFormat="1">
      <c r="A158" s="38"/>
      <c r="B158" s="39"/>
      <c r="C158" s="40"/>
      <c r="D158" s="241" t="s">
        <v>163</v>
      </c>
      <c r="E158" s="40"/>
      <c r="F158" s="242" t="s">
        <v>954</v>
      </c>
      <c r="G158" s="40"/>
      <c r="H158" s="40"/>
      <c r="I158" s="243"/>
      <c r="J158" s="40"/>
      <c r="K158" s="40"/>
      <c r="L158" s="44"/>
      <c r="M158" s="244"/>
      <c r="N158" s="24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163</v>
      </c>
      <c r="AU158" s="17" t="s">
        <v>84</v>
      </c>
    </row>
    <row r="159" s="2" customFormat="1" ht="16.5" customHeight="1">
      <c r="A159" s="38"/>
      <c r="B159" s="39"/>
      <c r="C159" s="227" t="s">
        <v>257</v>
      </c>
      <c r="D159" s="227" t="s">
        <v>157</v>
      </c>
      <c r="E159" s="228" t="s">
        <v>938</v>
      </c>
      <c r="F159" s="229" t="s">
        <v>998</v>
      </c>
      <c r="G159" s="230" t="s">
        <v>952</v>
      </c>
      <c r="H159" s="231">
        <v>1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39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249</v>
      </c>
      <c r="AT159" s="239" t="s">
        <v>157</v>
      </c>
      <c r="AU159" s="239" t="s">
        <v>84</v>
      </c>
      <c r="AY159" s="17" t="s">
        <v>154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82</v>
      </c>
      <c r="BK159" s="240">
        <f>ROUND(I159*H159,2)</f>
        <v>0</v>
      </c>
      <c r="BL159" s="17" t="s">
        <v>249</v>
      </c>
      <c r="BM159" s="239" t="s">
        <v>999</v>
      </c>
    </row>
    <row r="160" s="2" customFormat="1">
      <c r="A160" s="38"/>
      <c r="B160" s="39"/>
      <c r="C160" s="40"/>
      <c r="D160" s="241" t="s">
        <v>163</v>
      </c>
      <c r="E160" s="40"/>
      <c r="F160" s="242" t="s">
        <v>954</v>
      </c>
      <c r="G160" s="40"/>
      <c r="H160" s="40"/>
      <c r="I160" s="243"/>
      <c r="J160" s="40"/>
      <c r="K160" s="40"/>
      <c r="L160" s="44"/>
      <c r="M160" s="291"/>
      <c r="N160" s="292"/>
      <c r="O160" s="293"/>
      <c r="P160" s="293"/>
      <c r="Q160" s="293"/>
      <c r="R160" s="293"/>
      <c r="S160" s="293"/>
      <c r="T160" s="294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163</v>
      </c>
      <c r="AU160" s="17" t="s">
        <v>84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tisWmIMx6NLwGzd2jNgmYtW97GdXkI96yHHhjA04bAKSNcD6lbupREtmCm7oHeAt9NrDldNd4QKnyVAJJaOJ4A==" hashValue="tYOhSRbj6dcQvjgCy9appbBREdcWeRY3lqirHUeRMPDOj+mz6xZhawfgVGErOVFKHdLjPzKE7xWAZz7pqaaEwA==" algorithmName="SHA-512" password="CC35"/>
  <autoFilter ref="C121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895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1000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5. 10. 2022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33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ROUND((SUM(BE122:BE140)),  2)</f>
        <v>0</v>
      </c>
      <c r="G35" s="38"/>
      <c r="H35" s="38"/>
      <c r="I35" s="164">
        <v>0.20999999999999999</v>
      </c>
      <c r="J35" s="163">
        <f>ROUND(((SUM(BE122:BE140))*I35),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ROUND((SUM(BF122:BF140)),  2)</f>
        <v>0</v>
      </c>
      <c r="G36" s="38"/>
      <c r="H36" s="38"/>
      <c r="I36" s="164">
        <v>0.14999999999999999</v>
      </c>
      <c r="J36" s="163">
        <f>ROUND(((SUM(BF122:BF140))*I36),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ROUND((SUM(BG122:BG140)),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ROUND((SUM(BH122:BH140)),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ROUND((SUM(BI122:BI140)),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895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c - Zařizovací předměty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5. 10. 2022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127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128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DC Veská - rek. L. křídla 2. NP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114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895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896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c - Zařizovací předměty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5. 10. 2022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140</v>
      </c>
      <c r="D121" s="202" t="s">
        <v>59</v>
      </c>
      <c r="E121" s="202" t="s">
        <v>55</v>
      </c>
      <c r="F121" s="202" t="s">
        <v>56</v>
      </c>
      <c r="G121" s="202" t="s">
        <v>141</v>
      </c>
      <c r="H121" s="202" t="s">
        <v>142</v>
      </c>
      <c r="I121" s="202" t="s">
        <v>143</v>
      </c>
      <c r="J121" s="203" t="s">
        <v>118</v>
      </c>
      <c r="K121" s="204" t="s">
        <v>144</v>
      </c>
      <c r="L121" s="205"/>
      <c r="M121" s="100" t="s">
        <v>1</v>
      </c>
      <c r="N121" s="101" t="s">
        <v>38</v>
      </c>
      <c r="O121" s="101" t="s">
        <v>145</v>
      </c>
      <c r="P121" s="101" t="s">
        <v>146</v>
      </c>
      <c r="Q121" s="101" t="s">
        <v>147</v>
      </c>
      <c r="R121" s="101" t="s">
        <v>148</v>
      </c>
      <c r="S121" s="101" t="s">
        <v>149</v>
      </c>
      <c r="T121" s="102" t="s">
        <v>150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151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73</v>
      </c>
      <c r="AU122" s="17" t="s">
        <v>120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73</v>
      </c>
      <c r="E123" s="214" t="s">
        <v>372</v>
      </c>
      <c r="F123" s="214" t="s">
        <v>373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84</v>
      </c>
      <c r="AT123" s="223" t="s">
        <v>73</v>
      </c>
      <c r="AU123" s="223" t="s">
        <v>74</v>
      </c>
      <c r="AY123" s="222" t="s">
        <v>154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73</v>
      </c>
      <c r="E124" s="225" t="s">
        <v>374</v>
      </c>
      <c r="F124" s="225" t="s">
        <v>375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SUM(P125:P140)</f>
        <v>0</v>
      </c>
      <c r="Q124" s="219"/>
      <c r="R124" s="220">
        <f>SUM(R125:R140)</f>
        <v>0</v>
      </c>
      <c r="S124" s="219"/>
      <c r="T124" s="221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73</v>
      </c>
      <c r="AU124" s="223" t="s">
        <v>82</v>
      </c>
      <c r="AY124" s="222" t="s">
        <v>154</v>
      </c>
      <c r="BK124" s="224">
        <f>SUM(BK125:BK140)</f>
        <v>0</v>
      </c>
    </row>
    <row r="125" s="2" customFormat="1" ht="49.05" customHeight="1">
      <c r="A125" s="38"/>
      <c r="B125" s="39"/>
      <c r="C125" s="227" t="s">
        <v>82</v>
      </c>
      <c r="D125" s="227" t="s">
        <v>157</v>
      </c>
      <c r="E125" s="228" t="s">
        <v>1001</v>
      </c>
      <c r="F125" s="229" t="s">
        <v>1002</v>
      </c>
      <c r="G125" s="230" t="s">
        <v>379</v>
      </c>
      <c r="H125" s="231">
        <v>7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39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249</v>
      </c>
      <c r="AT125" s="239" t="s">
        <v>157</v>
      </c>
      <c r="AU125" s="239" t="s">
        <v>84</v>
      </c>
      <c r="AY125" s="17" t="s">
        <v>154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82</v>
      </c>
      <c r="BK125" s="240">
        <f>ROUND(I125*H125,2)</f>
        <v>0</v>
      </c>
      <c r="BL125" s="17" t="s">
        <v>249</v>
      </c>
      <c r="BM125" s="239" t="s">
        <v>84</v>
      </c>
    </row>
    <row r="126" s="2" customFormat="1">
      <c r="A126" s="38"/>
      <c r="B126" s="39"/>
      <c r="C126" s="40"/>
      <c r="D126" s="241" t="s">
        <v>163</v>
      </c>
      <c r="E126" s="40"/>
      <c r="F126" s="242" t="s">
        <v>1002</v>
      </c>
      <c r="G126" s="40"/>
      <c r="H126" s="40"/>
      <c r="I126" s="243"/>
      <c r="J126" s="40"/>
      <c r="K126" s="40"/>
      <c r="L126" s="44"/>
      <c r="M126" s="244"/>
      <c r="N126" s="24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163</v>
      </c>
      <c r="AU126" s="17" t="s">
        <v>84</v>
      </c>
    </row>
    <row r="127" s="2" customFormat="1" ht="24.15" customHeight="1">
      <c r="A127" s="38"/>
      <c r="B127" s="39"/>
      <c r="C127" s="227" t="s">
        <v>84</v>
      </c>
      <c r="D127" s="227" t="s">
        <v>157</v>
      </c>
      <c r="E127" s="228" t="s">
        <v>1003</v>
      </c>
      <c r="F127" s="229" t="s">
        <v>1004</v>
      </c>
      <c r="G127" s="230" t="s">
        <v>379</v>
      </c>
      <c r="H127" s="231">
        <v>1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39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249</v>
      </c>
      <c r="AT127" s="239" t="s">
        <v>157</v>
      </c>
      <c r="AU127" s="239" t="s">
        <v>84</v>
      </c>
      <c r="AY127" s="17" t="s">
        <v>154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82</v>
      </c>
      <c r="BK127" s="240">
        <f>ROUND(I127*H127,2)</f>
        <v>0</v>
      </c>
      <c r="BL127" s="17" t="s">
        <v>249</v>
      </c>
      <c r="BM127" s="239" t="s">
        <v>161</v>
      </c>
    </row>
    <row r="128" s="2" customFormat="1">
      <c r="A128" s="38"/>
      <c r="B128" s="39"/>
      <c r="C128" s="40"/>
      <c r="D128" s="241" t="s">
        <v>163</v>
      </c>
      <c r="E128" s="40"/>
      <c r="F128" s="242" t="s">
        <v>1004</v>
      </c>
      <c r="G128" s="40"/>
      <c r="H128" s="40"/>
      <c r="I128" s="243"/>
      <c r="J128" s="40"/>
      <c r="K128" s="40"/>
      <c r="L128" s="44"/>
      <c r="M128" s="244"/>
      <c r="N128" s="24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163</v>
      </c>
      <c r="AU128" s="17" t="s">
        <v>84</v>
      </c>
    </row>
    <row r="129" s="2" customFormat="1" ht="24.15" customHeight="1">
      <c r="A129" s="38"/>
      <c r="B129" s="39"/>
      <c r="C129" s="227" t="s">
        <v>155</v>
      </c>
      <c r="D129" s="227" t="s">
        <v>157</v>
      </c>
      <c r="E129" s="228" t="s">
        <v>1005</v>
      </c>
      <c r="F129" s="229" t="s">
        <v>1006</v>
      </c>
      <c r="G129" s="230" t="s">
        <v>379</v>
      </c>
      <c r="H129" s="231">
        <v>1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39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249</v>
      </c>
      <c r="AT129" s="239" t="s">
        <v>157</v>
      </c>
      <c r="AU129" s="239" t="s">
        <v>84</v>
      </c>
      <c r="AY129" s="17" t="s">
        <v>154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82</v>
      </c>
      <c r="BK129" s="240">
        <f>ROUND(I129*H129,2)</f>
        <v>0</v>
      </c>
      <c r="BL129" s="17" t="s">
        <v>249</v>
      </c>
      <c r="BM129" s="239" t="s">
        <v>184</v>
      </c>
    </row>
    <row r="130" s="2" customFormat="1">
      <c r="A130" s="38"/>
      <c r="B130" s="39"/>
      <c r="C130" s="40"/>
      <c r="D130" s="241" t="s">
        <v>163</v>
      </c>
      <c r="E130" s="40"/>
      <c r="F130" s="242" t="s">
        <v>1006</v>
      </c>
      <c r="G130" s="40"/>
      <c r="H130" s="40"/>
      <c r="I130" s="243"/>
      <c r="J130" s="40"/>
      <c r="K130" s="40"/>
      <c r="L130" s="44"/>
      <c r="M130" s="244"/>
      <c r="N130" s="24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163</v>
      </c>
      <c r="AU130" s="17" t="s">
        <v>84</v>
      </c>
    </row>
    <row r="131" s="2" customFormat="1" ht="24.15" customHeight="1">
      <c r="A131" s="38"/>
      <c r="B131" s="39"/>
      <c r="C131" s="227" t="s">
        <v>161</v>
      </c>
      <c r="D131" s="227" t="s">
        <v>157</v>
      </c>
      <c r="E131" s="228" t="s">
        <v>1007</v>
      </c>
      <c r="F131" s="229" t="s">
        <v>1008</v>
      </c>
      <c r="G131" s="230" t="s">
        <v>379</v>
      </c>
      <c r="H131" s="231">
        <v>18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39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249</v>
      </c>
      <c r="AT131" s="239" t="s">
        <v>157</v>
      </c>
      <c r="AU131" s="239" t="s">
        <v>84</v>
      </c>
      <c r="AY131" s="17" t="s">
        <v>154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82</v>
      </c>
      <c r="BK131" s="240">
        <f>ROUND(I131*H131,2)</f>
        <v>0</v>
      </c>
      <c r="BL131" s="17" t="s">
        <v>249</v>
      </c>
      <c r="BM131" s="239" t="s">
        <v>204</v>
      </c>
    </row>
    <row r="132" s="2" customFormat="1">
      <c r="A132" s="38"/>
      <c r="B132" s="39"/>
      <c r="C132" s="40"/>
      <c r="D132" s="241" t="s">
        <v>163</v>
      </c>
      <c r="E132" s="40"/>
      <c r="F132" s="242" t="s">
        <v>1009</v>
      </c>
      <c r="G132" s="40"/>
      <c r="H132" s="40"/>
      <c r="I132" s="243"/>
      <c r="J132" s="40"/>
      <c r="K132" s="40"/>
      <c r="L132" s="44"/>
      <c r="M132" s="244"/>
      <c r="N132" s="24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163</v>
      </c>
      <c r="AU132" s="17" t="s">
        <v>84</v>
      </c>
    </row>
    <row r="133" s="2" customFormat="1" ht="16.5" customHeight="1">
      <c r="A133" s="38"/>
      <c r="B133" s="39"/>
      <c r="C133" s="227" t="s">
        <v>186</v>
      </c>
      <c r="D133" s="227" t="s">
        <v>157</v>
      </c>
      <c r="E133" s="228" t="s">
        <v>1010</v>
      </c>
      <c r="F133" s="229" t="s">
        <v>1011</v>
      </c>
      <c r="G133" s="230" t="s">
        <v>379</v>
      </c>
      <c r="H133" s="231">
        <v>18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39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249</v>
      </c>
      <c r="AT133" s="239" t="s">
        <v>157</v>
      </c>
      <c r="AU133" s="239" t="s">
        <v>84</v>
      </c>
      <c r="AY133" s="17" t="s">
        <v>154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82</v>
      </c>
      <c r="BK133" s="240">
        <f>ROUND(I133*H133,2)</f>
        <v>0</v>
      </c>
      <c r="BL133" s="17" t="s">
        <v>249</v>
      </c>
      <c r="BM133" s="239" t="s">
        <v>215</v>
      </c>
    </row>
    <row r="134" s="2" customFormat="1">
      <c r="A134" s="38"/>
      <c r="B134" s="39"/>
      <c r="C134" s="40"/>
      <c r="D134" s="241" t="s">
        <v>163</v>
      </c>
      <c r="E134" s="40"/>
      <c r="F134" s="242" t="s">
        <v>1011</v>
      </c>
      <c r="G134" s="40"/>
      <c r="H134" s="40"/>
      <c r="I134" s="243"/>
      <c r="J134" s="40"/>
      <c r="K134" s="40"/>
      <c r="L134" s="44"/>
      <c r="M134" s="244"/>
      <c r="N134" s="24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163</v>
      </c>
      <c r="AU134" s="17" t="s">
        <v>84</v>
      </c>
    </row>
    <row r="135" s="2" customFormat="1" ht="24.15" customHeight="1">
      <c r="A135" s="38"/>
      <c r="B135" s="39"/>
      <c r="C135" s="227" t="s">
        <v>184</v>
      </c>
      <c r="D135" s="227" t="s">
        <v>157</v>
      </c>
      <c r="E135" s="228" t="s">
        <v>1012</v>
      </c>
      <c r="F135" s="229" t="s">
        <v>1013</v>
      </c>
      <c r="G135" s="230" t="s">
        <v>379</v>
      </c>
      <c r="H135" s="231">
        <v>2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39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249</v>
      </c>
      <c r="AT135" s="239" t="s">
        <v>157</v>
      </c>
      <c r="AU135" s="239" t="s">
        <v>84</v>
      </c>
      <c r="AY135" s="17" t="s">
        <v>154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82</v>
      </c>
      <c r="BK135" s="240">
        <f>ROUND(I135*H135,2)</f>
        <v>0</v>
      </c>
      <c r="BL135" s="17" t="s">
        <v>249</v>
      </c>
      <c r="BM135" s="239" t="s">
        <v>225</v>
      </c>
    </row>
    <row r="136" s="2" customFormat="1">
      <c r="A136" s="38"/>
      <c r="B136" s="39"/>
      <c r="C136" s="40"/>
      <c r="D136" s="241" t="s">
        <v>163</v>
      </c>
      <c r="E136" s="40"/>
      <c r="F136" s="242" t="s">
        <v>1013</v>
      </c>
      <c r="G136" s="40"/>
      <c r="H136" s="40"/>
      <c r="I136" s="243"/>
      <c r="J136" s="40"/>
      <c r="K136" s="40"/>
      <c r="L136" s="44"/>
      <c r="M136" s="244"/>
      <c r="N136" s="24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84</v>
      </c>
    </row>
    <row r="137" s="2" customFormat="1" ht="21.75" customHeight="1">
      <c r="A137" s="38"/>
      <c r="B137" s="39"/>
      <c r="C137" s="227" t="s">
        <v>199</v>
      </c>
      <c r="D137" s="227" t="s">
        <v>157</v>
      </c>
      <c r="E137" s="228" t="s">
        <v>1014</v>
      </c>
      <c r="F137" s="229" t="s">
        <v>1015</v>
      </c>
      <c r="G137" s="230" t="s">
        <v>379</v>
      </c>
      <c r="H137" s="231">
        <v>7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39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249</v>
      </c>
      <c r="AT137" s="239" t="s">
        <v>157</v>
      </c>
      <c r="AU137" s="239" t="s">
        <v>84</v>
      </c>
      <c r="AY137" s="17" t="s">
        <v>154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82</v>
      </c>
      <c r="BK137" s="240">
        <f>ROUND(I137*H137,2)</f>
        <v>0</v>
      </c>
      <c r="BL137" s="17" t="s">
        <v>249</v>
      </c>
      <c r="BM137" s="239" t="s">
        <v>239</v>
      </c>
    </row>
    <row r="138" s="2" customFormat="1">
      <c r="A138" s="38"/>
      <c r="B138" s="39"/>
      <c r="C138" s="40"/>
      <c r="D138" s="241" t="s">
        <v>163</v>
      </c>
      <c r="E138" s="40"/>
      <c r="F138" s="242" t="s">
        <v>1016</v>
      </c>
      <c r="G138" s="40"/>
      <c r="H138" s="40"/>
      <c r="I138" s="243"/>
      <c r="J138" s="40"/>
      <c r="K138" s="40"/>
      <c r="L138" s="44"/>
      <c r="M138" s="244"/>
      <c r="N138" s="24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163</v>
      </c>
      <c r="AU138" s="17" t="s">
        <v>84</v>
      </c>
    </row>
    <row r="139" s="2" customFormat="1" ht="24.15" customHeight="1">
      <c r="A139" s="38"/>
      <c r="B139" s="39"/>
      <c r="C139" s="227" t="s">
        <v>204</v>
      </c>
      <c r="D139" s="227" t="s">
        <v>157</v>
      </c>
      <c r="E139" s="228" t="s">
        <v>398</v>
      </c>
      <c r="F139" s="229" t="s">
        <v>399</v>
      </c>
      <c r="G139" s="230" t="s">
        <v>179</v>
      </c>
      <c r="H139" s="231">
        <v>0.154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39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249</v>
      </c>
      <c r="AT139" s="239" t="s">
        <v>157</v>
      </c>
      <c r="AU139" s="239" t="s">
        <v>84</v>
      </c>
      <c r="AY139" s="17" t="s">
        <v>154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82</v>
      </c>
      <c r="BK139" s="240">
        <f>ROUND(I139*H139,2)</f>
        <v>0</v>
      </c>
      <c r="BL139" s="17" t="s">
        <v>249</v>
      </c>
      <c r="BM139" s="239" t="s">
        <v>249</v>
      </c>
    </row>
    <row r="140" s="2" customFormat="1">
      <c r="A140" s="38"/>
      <c r="B140" s="39"/>
      <c r="C140" s="40"/>
      <c r="D140" s="241" t="s">
        <v>163</v>
      </c>
      <c r="E140" s="40"/>
      <c r="F140" s="242" t="s">
        <v>1017</v>
      </c>
      <c r="G140" s="40"/>
      <c r="H140" s="40"/>
      <c r="I140" s="243"/>
      <c r="J140" s="40"/>
      <c r="K140" s="40"/>
      <c r="L140" s="44"/>
      <c r="M140" s="291"/>
      <c r="N140" s="292"/>
      <c r="O140" s="293"/>
      <c r="P140" s="293"/>
      <c r="Q140" s="293"/>
      <c r="R140" s="293"/>
      <c r="S140" s="293"/>
      <c r="T140" s="294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163</v>
      </c>
      <c r="AU140" s="17" t="s">
        <v>84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4RzAUeNWcb1o+f+7xvcx5d4FIwx81myWQ17TRbF9/geRCtzdU6Sxh6YfnU85/XvUoyZLns6pZOp8hj3q9SfkRQ==" hashValue="ot1MwYuYBXIMP+WaRIST8GFV03dEAG+gCJ+b95ti1873dQTMrgDaLh8GD16bcwTpXzSClJSklxdKrzkW9Rsrgg==" algorithmName="SHA-512" password="CC35"/>
  <autoFilter ref="C121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1018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5. 10. 2022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33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ROUND((SUM(BE125:BE192)),  2)</f>
        <v>0</v>
      </c>
      <c r="G35" s="38"/>
      <c r="H35" s="38"/>
      <c r="I35" s="164">
        <v>0.20999999999999999</v>
      </c>
      <c r="J35" s="163">
        <f>ROUND(((SUM(BE125:BE192))*I35),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ROUND((SUM(BF125:BF192)),  2)</f>
        <v>0</v>
      </c>
      <c r="G36" s="38"/>
      <c r="H36" s="38"/>
      <c r="I36" s="164">
        <v>0.14999999999999999</v>
      </c>
      <c r="J36" s="163">
        <f>ROUND(((SUM(BF125:BF192))*I36),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ROUND((SUM(BG125:BG192)),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ROUND((SUM(BH125:BH192)),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ROUND((SUM(BI125:BI192)),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1018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D.1.4.a - Zařízení pro vytápění staveb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5. 10. 2022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127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1020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1021</v>
      </c>
      <c r="E101" s="196"/>
      <c r="F101" s="196"/>
      <c r="G101" s="196"/>
      <c r="H101" s="196"/>
      <c r="I101" s="196"/>
      <c r="J101" s="197">
        <f>J144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1022</v>
      </c>
      <c r="E102" s="196"/>
      <c r="F102" s="196"/>
      <c r="G102" s="196"/>
      <c r="H102" s="196"/>
      <c r="I102" s="196"/>
      <c r="J102" s="197">
        <f>J163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1023</v>
      </c>
      <c r="E103" s="191"/>
      <c r="F103" s="191"/>
      <c r="G103" s="191"/>
      <c r="H103" s="191"/>
      <c r="I103" s="191"/>
      <c r="J103" s="192">
        <f>J188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DC Veská - rek. L. křídla 2. NP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114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1018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896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D.1.4.a - Zařízení pro vytápění staveb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5. 10. 2022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140</v>
      </c>
      <c r="D124" s="202" t="s">
        <v>59</v>
      </c>
      <c r="E124" s="202" t="s">
        <v>55</v>
      </c>
      <c r="F124" s="202" t="s">
        <v>56</v>
      </c>
      <c r="G124" s="202" t="s">
        <v>141</v>
      </c>
      <c r="H124" s="202" t="s">
        <v>142</v>
      </c>
      <c r="I124" s="202" t="s">
        <v>143</v>
      </c>
      <c r="J124" s="203" t="s">
        <v>118</v>
      </c>
      <c r="K124" s="204" t="s">
        <v>144</v>
      </c>
      <c r="L124" s="205"/>
      <c r="M124" s="100" t="s">
        <v>1</v>
      </c>
      <c r="N124" s="101" t="s">
        <v>38</v>
      </c>
      <c r="O124" s="101" t="s">
        <v>145</v>
      </c>
      <c r="P124" s="101" t="s">
        <v>146</v>
      </c>
      <c r="Q124" s="101" t="s">
        <v>147</v>
      </c>
      <c r="R124" s="101" t="s">
        <v>148</v>
      </c>
      <c r="S124" s="101" t="s">
        <v>149</v>
      </c>
      <c r="T124" s="102" t="s">
        <v>150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151</v>
      </c>
      <c r="D125" s="40"/>
      <c r="E125" s="40"/>
      <c r="F125" s="40"/>
      <c r="G125" s="40"/>
      <c r="H125" s="40"/>
      <c r="I125" s="40"/>
      <c r="J125" s="206">
        <f>BK125</f>
        <v>0</v>
      </c>
      <c r="K125" s="40"/>
      <c r="L125" s="44"/>
      <c r="M125" s="103"/>
      <c r="N125" s="207"/>
      <c r="O125" s="104"/>
      <c r="P125" s="208">
        <f>P126+P188</f>
        <v>0</v>
      </c>
      <c r="Q125" s="104"/>
      <c r="R125" s="208">
        <f>R126+R188</f>
        <v>0</v>
      </c>
      <c r="S125" s="104"/>
      <c r="T125" s="209">
        <f>T126+T188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73</v>
      </c>
      <c r="AU125" s="17" t="s">
        <v>120</v>
      </c>
      <c r="BK125" s="210">
        <f>BK126+BK188</f>
        <v>0</v>
      </c>
    </row>
    <row r="126" s="12" customFormat="1" ht="25.92" customHeight="1">
      <c r="A126" s="12"/>
      <c r="B126" s="211"/>
      <c r="C126" s="212"/>
      <c r="D126" s="213" t="s">
        <v>73</v>
      </c>
      <c r="E126" s="214" t="s">
        <v>372</v>
      </c>
      <c r="F126" s="214" t="s">
        <v>373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P127+P144+P163</f>
        <v>0</v>
      </c>
      <c r="Q126" s="219"/>
      <c r="R126" s="220">
        <f>R127+R144+R163</f>
        <v>0</v>
      </c>
      <c r="S126" s="219"/>
      <c r="T126" s="221">
        <f>T127+T144+T163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84</v>
      </c>
      <c r="AT126" s="223" t="s">
        <v>73</v>
      </c>
      <c r="AU126" s="223" t="s">
        <v>74</v>
      </c>
      <c r="AY126" s="222" t="s">
        <v>154</v>
      </c>
      <c r="BK126" s="224">
        <f>BK127+BK144+BK163</f>
        <v>0</v>
      </c>
    </row>
    <row r="127" s="12" customFormat="1" ht="22.8" customHeight="1">
      <c r="A127" s="12"/>
      <c r="B127" s="211"/>
      <c r="C127" s="212"/>
      <c r="D127" s="213" t="s">
        <v>73</v>
      </c>
      <c r="E127" s="225" t="s">
        <v>1024</v>
      </c>
      <c r="F127" s="225" t="s">
        <v>1025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SUM(P128:P143)</f>
        <v>0</v>
      </c>
      <c r="Q127" s="219"/>
      <c r="R127" s="220">
        <f>SUM(R128:R143)</f>
        <v>0</v>
      </c>
      <c r="S127" s="219"/>
      <c r="T127" s="221">
        <f>SUM(T128:T143)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84</v>
      </c>
      <c r="AT127" s="223" t="s">
        <v>73</v>
      </c>
      <c r="AU127" s="223" t="s">
        <v>82</v>
      </c>
      <c r="AY127" s="222" t="s">
        <v>154</v>
      </c>
      <c r="BK127" s="224">
        <f>SUM(BK128:BK143)</f>
        <v>0</v>
      </c>
    </row>
    <row r="128" s="2" customFormat="1" ht="21.75" customHeight="1">
      <c r="A128" s="38"/>
      <c r="B128" s="39"/>
      <c r="C128" s="227" t="s">
        <v>82</v>
      </c>
      <c r="D128" s="227" t="s">
        <v>157</v>
      </c>
      <c r="E128" s="228" t="s">
        <v>1026</v>
      </c>
      <c r="F128" s="229" t="s">
        <v>1027</v>
      </c>
      <c r="G128" s="230" t="s">
        <v>450</v>
      </c>
      <c r="H128" s="231">
        <v>10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39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249</v>
      </c>
      <c r="AT128" s="239" t="s">
        <v>157</v>
      </c>
      <c r="AU128" s="239" t="s">
        <v>84</v>
      </c>
      <c r="AY128" s="17" t="s">
        <v>154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82</v>
      </c>
      <c r="BK128" s="240">
        <f>ROUND(I128*H128,2)</f>
        <v>0</v>
      </c>
      <c r="BL128" s="17" t="s">
        <v>249</v>
      </c>
      <c r="BM128" s="239" t="s">
        <v>84</v>
      </c>
    </row>
    <row r="129" s="2" customFormat="1">
      <c r="A129" s="38"/>
      <c r="B129" s="39"/>
      <c r="C129" s="40"/>
      <c r="D129" s="241" t="s">
        <v>163</v>
      </c>
      <c r="E129" s="40"/>
      <c r="F129" s="242" t="s">
        <v>1027</v>
      </c>
      <c r="G129" s="40"/>
      <c r="H129" s="40"/>
      <c r="I129" s="243"/>
      <c r="J129" s="40"/>
      <c r="K129" s="40"/>
      <c r="L129" s="44"/>
      <c r="M129" s="244"/>
      <c r="N129" s="24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163</v>
      </c>
      <c r="AU129" s="17" t="s">
        <v>84</v>
      </c>
    </row>
    <row r="130" s="2" customFormat="1" ht="21.75" customHeight="1">
      <c r="A130" s="38"/>
      <c r="B130" s="39"/>
      <c r="C130" s="227" t="s">
        <v>84</v>
      </c>
      <c r="D130" s="227" t="s">
        <v>157</v>
      </c>
      <c r="E130" s="228" t="s">
        <v>1028</v>
      </c>
      <c r="F130" s="229" t="s">
        <v>1029</v>
      </c>
      <c r="G130" s="230" t="s">
        <v>228</v>
      </c>
      <c r="H130" s="231">
        <v>22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39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249</v>
      </c>
      <c r="AT130" s="239" t="s">
        <v>157</v>
      </c>
      <c r="AU130" s="239" t="s">
        <v>84</v>
      </c>
      <c r="AY130" s="17" t="s">
        <v>154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82</v>
      </c>
      <c r="BK130" s="240">
        <f>ROUND(I130*H130,2)</f>
        <v>0</v>
      </c>
      <c r="BL130" s="17" t="s">
        <v>249</v>
      </c>
      <c r="BM130" s="239" t="s">
        <v>161</v>
      </c>
    </row>
    <row r="131" s="2" customFormat="1">
      <c r="A131" s="38"/>
      <c r="B131" s="39"/>
      <c r="C131" s="40"/>
      <c r="D131" s="241" t="s">
        <v>163</v>
      </c>
      <c r="E131" s="40"/>
      <c r="F131" s="242" t="s">
        <v>1029</v>
      </c>
      <c r="G131" s="40"/>
      <c r="H131" s="40"/>
      <c r="I131" s="243"/>
      <c r="J131" s="40"/>
      <c r="K131" s="40"/>
      <c r="L131" s="44"/>
      <c r="M131" s="244"/>
      <c r="N131" s="24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163</v>
      </c>
      <c r="AU131" s="17" t="s">
        <v>84</v>
      </c>
    </row>
    <row r="132" s="2" customFormat="1" ht="24.15" customHeight="1">
      <c r="A132" s="38"/>
      <c r="B132" s="39"/>
      <c r="C132" s="227" t="s">
        <v>155</v>
      </c>
      <c r="D132" s="227" t="s">
        <v>157</v>
      </c>
      <c r="E132" s="228" t="s">
        <v>1030</v>
      </c>
      <c r="F132" s="229" t="s">
        <v>1031</v>
      </c>
      <c r="G132" s="230" t="s">
        <v>450</v>
      </c>
      <c r="H132" s="231">
        <v>53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39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249</v>
      </c>
      <c r="AT132" s="239" t="s">
        <v>157</v>
      </c>
      <c r="AU132" s="239" t="s">
        <v>84</v>
      </c>
      <c r="AY132" s="17" t="s">
        <v>154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82</v>
      </c>
      <c r="BK132" s="240">
        <f>ROUND(I132*H132,2)</f>
        <v>0</v>
      </c>
      <c r="BL132" s="17" t="s">
        <v>249</v>
      </c>
      <c r="BM132" s="239" t="s">
        <v>184</v>
      </c>
    </row>
    <row r="133" s="2" customFormat="1">
      <c r="A133" s="38"/>
      <c r="B133" s="39"/>
      <c r="C133" s="40"/>
      <c r="D133" s="241" t="s">
        <v>163</v>
      </c>
      <c r="E133" s="40"/>
      <c r="F133" s="242" t="s">
        <v>1031</v>
      </c>
      <c r="G133" s="40"/>
      <c r="H133" s="40"/>
      <c r="I133" s="243"/>
      <c r="J133" s="40"/>
      <c r="K133" s="40"/>
      <c r="L133" s="44"/>
      <c r="M133" s="244"/>
      <c r="N133" s="24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163</v>
      </c>
      <c r="AU133" s="17" t="s">
        <v>84</v>
      </c>
    </row>
    <row r="134" s="13" customFormat="1">
      <c r="A134" s="13"/>
      <c r="B134" s="246"/>
      <c r="C134" s="247"/>
      <c r="D134" s="241" t="s">
        <v>165</v>
      </c>
      <c r="E134" s="248" t="s">
        <v>1</v>
      </c>
      <c r="F134" s="249" t="s">
        <v>1032</v>
      </c>
      <c r="G134" s="247"/>
      <c r="H134" s="250">
        <v>53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165</v>
      </c>
      <c r="AU134" s="256" t="s">
        <v>84</v>
      </c>
      <c r="AV134" s="13" t="s">
        <v>84</v>
      </c>
      <c r="AW134" s="13" t="s">
        <v>30</v>
      </c>
      <c r="AX134" s="13" t="s">
        <v>74</v>
      </c>
      <c r="AY134" s="256" t="s">
        <v>154</v>
      </c>
    </row>
    <row r="135" s="15" customFormat="1">
      <c r="A135" s="15"/>
      <c r="B135" s="267"/>
      <c r="C135" s="268"/>
      <c r="D135" s="241" t="s">
        <v>165</v>
      </c>
      <c r="E135" s="269" t="s">
        <v>1</v>
      </c>
      <c r="F135" s="270" t="s">
        <v>198</v>
      </c>
      <c r="G135" s="268"/>
      <c r="H135" s="271">
        <v>53</v>
      </c>
      <c r="I135" s="272"/>
      <c r="J135" s="268"/>
      <c r="K135" s="268"/>
      <c r="L135" s="273"/>
      <c r="M135" s="274"/>
      <c r="N135" s="275"/>
      <c r="O135" s="275"/>
      <c r="P135" s="275"/>
      <c r="Q135" s="275"/>
      <c r="R135" s="275"/>
      <c r="S135" s="275"/>
      <c r="T135" s="27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7" t="s">
        <v>165</v>
      </c>
      <c r="AU135" s="277" t="s">
        <v>84</v>
      </c>
      <c r="AV135" s="15" t="s">
        <v>161</v>
      </c>
      <c r="AW135" s="15" t="s">
        <v>30</v>
      </c>
      <c r="AX135" s="15" t="s">
        <v>82</v>
      </c>
      <c r="AY135" s="277" t="s">
        <v>154</v>
      </c>
    </row>
    <row r="136" s="2" customFormat="1" ht="16.5" customHeight="1">
      <c r="A136" s="38"/>
      <c r="B136" s="39"/>
      <c r="C136" s="227" t="s">
        <v>161</v>
      </c>
      <c r="D136" s="227" t="s">
        <v>157</v>
      </c>
      <c r="E136" s="228" t="s">
        <v>1033</v>
      </c>
      <c r="F136" s="229" t="s">
        <v>1034</v>
      </c>
      <c r="G136" s="230" t="s">
        <v>450</v>
      </c>
      <c r="H136" s="231">
        <v>53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39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249</v>
      </c>
      <c r="AT136" s="239" t="s">
        <v>157</v>
      </c>
      <c r="AU136" s="239" t="s">
        <v>84</v>
      </c>
      <c r="AY136" s="17" t="s">
        <v>154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82</v>
      </c>
      <c r="BK136" s="240">
        <f>ROUND(I136*H136,2)</f>
        <v>0</v>
      </c>
      <c r="BL136" s="17" t="s">
        <v>249</v>
      </c>
      <c r="BM136" s="239" t="s">
        <v>204</v>
      </c>
    </row>
    <row r="137" s="2" customFormat="1">
      <c r="A137" s="38"/>
      <c r="B137" s="39"/>
      <c r="C137" s="40"/>
      <c r="D137" s="241" t="s">
        <v>163</v>
      </c>
      <c r="E137" s="40"/>
      <c r="F137" s="242" t="s">
        <v>1034</v>
      </c>
      <c r="G137" s="40"/>
      <c r="H137" s="40"/>
      <c r="I137" s="243"/>
      <c r="J137" s="40"/>
      <c r="K137" s="40"/>
      <c r="L137" s="44"/>
      <c r="M137" s="244"/>
      <c r="N137" s="24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163</v>
      </c>
      <c r="AU137" s="17" t="s">
        <v>84</v>
      </c>
    </row>
    <row r="138" s="2" customFormat="1" ht="24.15" customHeight="1">
      <c r="A138" s="38"/>
      <c r="B138" s="39"/>
      <c r="C138" s="227" t="s">
        <v>186</v>
      </c>
      <c r="D138" s="227" t="s">
        <v>157</v>
      </c>
      <c r="E138" s="228" t="s">
        <v>1035</v>
      </c>
      <c r="F138" s="229" t="s">
        <v>1036</v>
      </c>
      <c r="G138" s="230" t="s">
        <v>179</v>
      </c>
      <c r="H138" s="231">
        <v>0.050000000000000003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39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249</v>
      </c>
      <c r="AT138" s="239" t="s">
        <v>157</v>
      </c>
      <c r="AU138" s="239" t="s">
        <v>84</v>
      </c>
      <c r="AY138" s="17" t="s">
        <v>154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82</v>
      </c>
      <c r="BK138" s="240">
        <f>ROUND(I138*H138,2)</f>
        <v>0</v>
      </c>
      <c r="BL138" s="17" t="s">
        <v>249</v>
      </c>
      <c r="BM138" s="239" t="s">
        <v>215</v>
      </c>
    </row>
    <row r="139" s="2" customFormat="1">
      <c r="A139" s="38"/>
      <c r="B139" s="39"/>
      <c r="C139" s="40"/>
      <c r="D139" s="241" t="s">
        <v>163</v>
      </c>
      <c r="E139" s="40"/>
      <c r="F139" s="242" t="s">
        <v>1036</v>
      </c>
      <c r="G139" s="40"/>
      <c r="H139" s="40"/>
      <c r="I139" s="243"/>
      <c r="J139" s="40"/>
      <c r="K139" s="40"/>
      <c r="L139" s="44"/>
      <c r="M139" s="244"/>
      <c r="N139" s="24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163</v>
      </c>
      <c r="AU139" s="17" t="s">
        <v>84</v>
      </c>
    </row>
    <row r="140" s="2" customFormat="1" ht="24.15" customHeight="1">
      <c r="A140" s="38"/>
      <c r="B140" s="39"/>
      <c r="C140" s="227" t="s">
        <v>184</v>
      </c>
      <c r="D140" s="227" t="s">
        <v>157</v>
      </c>
      <c r="E140" s="228" t="s">
        <v>1037</v>
      </c>
      <c r="F140" s="229" t="s">
        <v>1038</v>
      </c>
      <c r="G140" s="230" t="s">
        <v>179</v>
      </c>
      <c r="H140" s="231">
        <v>0.035999999999999997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39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249</v>
      </c>
      <c r="AT140" s="239" t="s">
        <v>157</v>
      </c>
      <c r="AU140" s="239" t="s">
        <v>84</v>
      </c>
      <c r="AY140" s="17" t="s">
        <v>154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82</v>
      </c>
      <c r="BK140" s="240">
        <f>ROUND(I140*H140,2)</f>
        <v>0</v>
      </c>
      <c r="BL140" s="17" t="s">
        <v>249</v>
      </c>
      <c r="BM140" s="239" t="s">
        <v>225</v>
      </c>
    </row>
    <row r="141" s="2" customFormat="1">
      <c r="A141" s="38"/>
      <c r="B141" s="39"/>
      <c r="C141" s="40"/>
      <c r="D141" s="241" t="s">
        <v>163</v>
      </c>
      <c r="E141" s="40"/>
      <c r="F141" s="242" t="s">
        <v>1038</v>
      </c>
      <c r="G141" s="40"/>
      <c r="H141" s="40"/>
      <c r="I141" s="243"/>
      <c r="J141" s="40"/>
      <c r="K141" s="40"/>
      <c r="L141" s="44"/>
      <c r="M141" s="244"/>
      <c r="N141" s="24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84</v>
      </c>
    </row>
    <row r="142" s="2" customFormat="1" ht="24.15" customHeight="1">
      <c r="A142" s="38"/>
      <c r="B142" s="39"/>
      <c r="C142" s="227" t="s">
        <v>199</v>
      </c>
      <c r="D142" s="227" t="s">
        <v>157</v>
      </c>
      <c r="E142" s="228" t="s">
        <v>1039</v>
      </c>
      <c r="F142" s="229" t="s">
        <v>1040</v>
      </c>
      <c r="G142" s="230" t="s">
        <v>179</v>
      </c>
      <c r="H142" s="231">
        <v>0.035999999999999997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39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249</v>
      </c>
      <c r="AT142" s="239" t="s">
        <v>157</v>
      </c>
      <c r="AU142" s="239" t="s">
        <v>84</v>
      </c>
      <c r="AY142" s="17" t="s">
        <v>154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82</v>
      </c>
      <c r="BK142" s="240">
        <f>ROUND(I142*H142,2)</f>
        <v>0</v>
      </c>
      <c r="BL142" s="17" t="s">
        <v>249</v>
      </c>
      <c r="BM142" s="239" t="s">
        <v>239</v>
      </c>
    </row>
    <row r="143" s="2" customFormat="1">
      <c r="A143" s="38"/>
      <c r="B143" s="39"/>
      <c r="C143" s="40"/>
      <c r="D143" s="241" t="s">
        <v>163</v>
      </c>
      <c r="E143" s="40"/>
      <c r="F143" s="242" t="s">
        <v>1040</v>
      </c>
      <c r="G143" s="40"/>
      <c r="H143" s="40"/>
      <c r="I143" s="243"/>
      <c r="J143" s="40"/>
      <c r="K143" s="40"/>
      <c r="L143" s="44"/>
      <c r="M143" s="244"/>
      <c r="N143" s="24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163</v>
      </c>
      <c r="AU143" s="17" t="s">
        <v>84</v>
      </c>
    </row>
    <row r="144" s="12" customFormat="1" ht="22.8" customHeight="1">
      <c r="A144" s="12"/>
      <c r="B144" s="211"/>
      <c r="C144" s="212"/>
      <c r="D144" s="213" t="s">
        <v>73</v>
      </c>
      <c r="E144" s="225" t="s">
        <v>1041</v>
      </c>
      <c r="F144" s="225" t="s">
        <v>1042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SUM(P145:P162)</f>
        <v>0</v>
      </c>
      <c r="Q144" s="219"/>
      <c r="R144" s="220">
        <f>SUM(R145:R162)</f>
        <v>0</v>
      </c>
      <c r="S144" s="219"/>
      <c r="T144" s="221">
        <f>SUM(T145:T162)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84</v>
      </c>
      <c r="AT144" s="223" t="s">
        <v>73</v>
      </c>
      <c r="AU144" s="223" t="s">
        <v>82</v>
      </c>
      <c r="AY144" s="222" t="s">
        <v>154</v>
      </c>
      <c r="BK144" s="224">
        <f>SUM(BK145:BK162)</f>
        <v>0</v>
      </c>
    </row>
    <row r="145" s="2" customFormat="1" ht="21.75" customHeight="1">
      <c r="A145" s="38"/>
      <c r="B145" s="39"/>
      <c r="C145" s="227" t="s">
        <v>204</v>
      </c>
      <c r="D145" s="227" t="s">
        <v>157</v>
      </c>
      <c r="E145" s="228" t="s">
        <v>1043</v>
      </c>
      <c r="F145" s="229" t="s">
        <v>1044</v>
      </c>
      <c r="G145" s="230" t="s">
        <v>228</v>
      </c>
      <c r="H145" s="231">
        <v>22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39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249</v>
      </c>
      <c r="AT145" s="239" t="s">
        <v>157</v>
      </c>
      <c r="AU145" s="239" t="s">
        <v>84</v>
      </c>
      <c r="AY145" s="17" t="s">
        <v>154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82</v>
      </c>
      <c r="BK145" s="240">
        <f>ROUND(I145*H145,2)</f>
        <v>0</v>
      </c>
      <c r="BL145" s="17" t="s">
        <v>249</v>
      </c>
      <c r="BM145" s="239" t="s">
        <v>249</v>
      </c>
    </row>
    <row r="146" s="2" customFormat="1">
      <c r="A146" s="38"/>
      <c r="B146" s="39"/>
      <c r="C146" s="40"/>
      <c r="D146" s="241" t="s">
        <v>163</v>
      </c>
      <c r="E146" s="40"/>
      <c r="F146" s="242" t="s">
        <v>1044</v>
      </c>
      <c r="G146" s="40"/>
      <c r="H146" s="40"/>
      <c r="I146" s="243"/>
      <c r="J146" s="40"/>
      <c r="K146" s="40"/>
      <c r="L146" s="44"/>
      <c r="M146" s="244"/>
      <c r="N146" s="24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163</v>
      </c>
      <c r="AU146" s="17" t="s">
        <v>84</v>
      </c>
    </row>
    <row r="147" s="2" customFormat="1" ht="16.5" customHeight="1">
      <c r="A147" s="38"/>
      <c r="B147" s="39"/>
      <c r="C147" s="227" t="s">
        <v>209</v>
      </c>
      <c r="D147" s="227" t="s">
        <v>157</v>
      </c>
      <c r="E147" s="228" t="s">
        <v>1045</v>
      </c>
      <c r="F147" s="229" t="s">
        <v>1046</v>
      </c>
      <c r="G147" s="230" t="s">
        <v>228</v>
      </c>
      <c r="H147" s="231">
        <v>13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39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249</v>
      </c>
      <c r="AT147" s="239" t="s">
        <v>157</v>
      </c>
      <c r="AU147" s="239" t="s">
        <v>84</v>
      </c>
      <c r="AY147" s="17" t="s">
        <v>154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82</v>
      </c>
      <c r="BK147" s="240">
        <f>ROUND(I147*H147,2)</f>
        <v>0</v>
      </c>
      <c r="BL147" s="17" t="s">
        <v>249</v>
      </c>
      <c r="BM147" s="239" t="s">
        <v>257</v>
      </c>
    </row>
    <row r="148" s="2" customFormat="1">
      <c r="A148" s="38"/>
      <c r="B148" s="39"/>
      <c r="C148" s="40"/>
      <c r="D148" s="241" t="s">
        <v>163</v>
      </c>
      <c r="E148" s="40"/>
      <c r="F148" s="242" t="s">
        <v>1046</v>
      </c>
      <c r="G148" s="40"/>
      <c r="H148" s="40"/>
      <c r="I148" s="243"/>
      <c r="J148" s="40"/>
      <c r="K148" s="40"/>
      <c r="L148" s="44"/>
      <c r="M148" s="244"/>
      <c r="N148" s="24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163</v>
      </c>
      <c r="AU148" s="17" t="s">
        <v>84</v>
      </c>
    </row>
    <row r="149" s="2" customFormat="1" ht="37.8" customHeight="1">
      <c r="A149" s="38"/>
      <c r="B149" s="39"/>
      <c r="C149" s="227" t="s">
        <v>215</v>
      </c>
      <c r="D149" s="227" t="s">
        <v>157</v>
      </c>
      <c r="E149" s="228" t="s">
        <v>1047</v>
      </c>
      <c r="F149" s="229" t="s">
        <v>1048</v>
      </c>
      <c r="G149" s="230" t="s">
        <v>228</v>
      </c>
      <c r="H149" s="231">
        <v>13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39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249</v>
      </c>
      <c r="AT149" s="239" t="s">
        <v>157</v>
      </c>
      <c r="AU149" s="239" t="s">
        <v>84</v>
      </c>
      <c r="AY149" s="17" t="s">
        <v>154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82</v>
      </c>
      <c r="BK149" s="240">
        <f>ROUND(I149*H149,2)</f>
        <v>0</v>
      </c>
      <c r="BL149" s="17" t="s">
        <v>249</v>
      </c>
      <c r="BM149" s="239" t="s">
        <v>273</v>
      </c>
    </row>
    <row r="150" s="2" customFormat="1">
      <c r="A150" s="38"/>
      <c r="B150" s="39"/>
      <c r="C150" s="40"/>
      <c r="D150" s="241" t="s">
        <v>163</v>
      </c>
      <c r="E150" s="40"/>
      <c r="F150" s="242" t="s">
        <v>1048</v>
      </c>
      <c r="G150" s="40"/>
      <c r="H150" s="40"/>
      <c r="I150" s="243"/>
      <c r="J150" s="40"/>
      <c r="K150" s="40"/>
      <c r="L150" s="44"/>
      <c r="M150" s="244"/>
      <c r="N150" s="24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163</v>
      </c>
      <c r="AU150" s="17" t="s">
        <v>84</v>
      </c>
    </row>
    <row r="151" s="2" customFormat="1" ht="24.15" customHeight="1">
      <c r="A151" s="38"/>
      <c r="B151" s="39"/>
      <c r="C151" s="227" t="s">
        <v>220</v>
      </c>
      <c r="D151" s="227" t="s">
        <v>157</v>
      </c>
      <c r="E151" s="228" t="s">
        <v>1049</v>
      </c>
      <c r="F151" s="229" t="s">
        <v>1050</v>
      </c>
      <c r="G151" s="230" t="s">
        <v>228</v>
      </c>
      <c r="H151" s="231">
        <v>11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39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249</v>
      </c>
      <c r="AT151" s="239" t="s">
        <v>157</v>
      </c>
      <c r="AU151" s="239" t="s">
        <v>84</v>
      </c>
      <c r="AY151" s="17" t="s">
        <v>154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82</v>
      </c>
      <c r="BK151" s="240">
        <f>ROUND(I151*H151,2)</f>
        <v>0</v>
      </c>
      <c r="BL151" s="17" t="s">
        <v>249</v>
      </c>
      <c r="BM151" s="239" t="s">
        <v>283</v>
      </c>
    </row>
    <row r="152" s="2" customFormat="1">
      <c r="A152" s="38"/>
      <c r="B152" s="39"/>
      <c r="C152" s="40"/>
      <c r="D152" s="241" t="s">
        <v>163</v>
      </c>
      <c r="E152" s="40"/>
      <c r="F152" s="242" t="s">
        <v>1050</v>
      </c>
      <c r="G152" s="40"/>
      <c r="H152" s="40"/>
      <c r="I152" s="243"/>
      <c r="J152" s="40"/>
      <c r="K152" s="40"/>
      <c r="L152" s="44"/>
      <c r="M152" s="244"/>
      <c r="N152" s="24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84</v>
      </c>
    </row>
    <row r="153" s="2" customFormat="1" ht="24.15" customHeight="1">
      <c r="A153" s="38"/>
      <c r="B153" s="39"/>
      <c r="C153" s="227" t="s">
        <v>225</v>
      </c>
      <c r="D153" s="227" t="s">
        <v>157</v>
      </c>
      <c r="E153" s="228" t="s">
        <v>1051</v>
      </c>
      <c r="F153" s="229" t="s">
        <v>1052</v>
      </c>
      <c r="G153" s="230" t="s">
        <v>228</v>
      </c>
      <c r="H153" s="231">
        <v>2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39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249</v>
      </c>
      <c r="AT153" s="239" t="s">
        <v>157</v>
      </c>
      <c r="AU153" s="239" t="s">
        <v>84</v>
      </c>
      <c r="AY153" s="17" t="s">
        <v>154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82</v>
      </c>
      <c r="BK153" s="240">
        <f>ROUND(I153*H153,2)</f>
        <v>0</v>
      </c>
      <c r="BL153" s="17" t="s">
        <v>249</v>
      </c>
      <c r="BM153" s="239" t="s">
        <v>302</v>
      </c>
    </row>
    <row r="154" s="2" customFormat="1">
      <c r="A154" s="38"/>
      <c r="B154" s="39"/>
      <c r="C154" s="40"/>
      <c r="D154" s="241" t="s">
        <v>163</v>
      </c>
      <c r="E154" s="40"/>
      <c r="F154" s="242" t="s">
        <v>1052</v>
      </c>
      <c r="G154" s="40"/>
      <c r="H154" s="40"/>
      <c r="I154" s="243"/>
      <c r="J154" s="40"/>
      <c r="K154" s="40"/>
      <c r="L154" s="44"/>
      <c r="M154" s="244"/>
      <c r="N154" s="24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163</v>
      </c>
      <c r="AU154" s="17" t="s">
        <v>84</v>
      </c>
    </row>
    <row r="155" s="2" customFormat="1" ht="24.15" customHeight="1">
      <c r="A155" s="38"/>
      <c r="B155" s="39"/>
      <c r="C155" s="227" t="s">
        <v>231</v>
      </c>
      <c r="D155" s="227" t="s">
        <v>157</v>
      </c>
      <c r="E155" s="228" t="s">
        <v>1053</v>
      </c>
      <c r="F155" s="229" t="s">
        <v>1054</v>
      </c>
      <c r="G155" s="230" t="s">
        <v>228</v>
      </c>
      <c r="H155" s="231">
        <v>11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39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249</v>
      </c>
      <c r="AT155" s="239" t="s">
        <v>157</v>
      </c>
      <c r="AU155" s="239" t="s">
        <v>84</v>
      </c>
      <c r="AY155" s="17" t="s">
        <v>154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82</v>
      </c>
      <c r="BK155" s="240">
        <f>ROUND(I155*H155,2)</f>
        <v>0</v>
      </c>
      <c r="BL155" s="17" t="s">
        <v>249</v>
      </c>
      <c r="BM155" s="239" t="s">
        <v>315</v>
      </c>
    </row>
    <row r="156" s="2" customFormat="1">
      <c r="A156" s="38"/>
      <c r="B156" s="39"/>
      <c r="C156" s="40"/>
      <c r="D156" s="241" t="s">
        <v>163</v>
      </c>
      <c r="E156" s="40"/>
      <c r="F156" s="242" t="s">
        <v>1054</v>
      </c>
      <c r="G156" s="40"/>
      <c r="H156" s="40"/>
      <c r="I156" s="243"/>
      <c r="J156" s="40"/>
      <c r="K156" s="40"/>
      <c r="L156" s="44"/>
      <c r="M156" s="244"/>
      <c r="N156" s="24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163</v>
      </c>
      <c r="AU156" s="17" t="s">
        <v>84</v>
      </c>
    </row>
    <row r="157" s="2" customFormat="1" ht="24.15" customHeight="1">
      <c r="A157" s="38"/>
      <c r="B157" s="39"/>
      <c r="C157" s="227" t="s">
        <v>239</v>
      </c>
      <c r="D157" s="227" t="s">
        <v>157</v>
      </c>
      <c r="E157" s="228" t="s">
        <v>1055</v>
      </c>
      <c r="F157" s="229" t="s">
        <v>1056</v>
      </c>
      <c r="G157" s="230" t="s">
        <v>179</v>
      </c>
      <c r="H157" s="231">
        <v>0.01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39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249</v>
      </c>
      <c r="AT157" s="239" t="s">
        <v>157</v>
      </c>
      <c r="AU157" s="239" t="s">
        <v>84</v>
      </c>
      <c r="AY157" s="17" t="s">
        <v>154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82</v>
      </c>
      <c r="BK157" s="240">
        <f>ROUND(I157*H157,2)</f>
        <v>0</v>
      </c>
      <c r="BL157" s="17" t="s">
        <v>249</v>
      </c>
      <c r="BM157" s="239" t="s">
        <v>327</v>
      </c>
    </row>
    <row r="158" s="2" customFormat="1">
      <c r="A158" s="38"/>
      <c r="B158" s="39"/>
      <c r="C158" s="40"/>
      <c r="D158" s="241" t="s">
        <v>163</v>
      </c>
      <c r="E158" s="40"/>
      <c r="F158" s="242" t="s">
        <v>1056</v>
      </c>
      <c r="G158" s="40"/>
      <c r="H158" s="40"/>
      <c r="I158" s="243"/>
      <c r="J158" s="40"/>
      <c r="K158" s="40"/>
      <c r="L158" s="44"/>
      <c r="M158" s="244"/>
      <c r="N158" s="24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163</v>
      </c>
      <c r="AU158" s="17" t="s">
        <v>84</v>
      </c>
    </row>
    <row r="159" s="2" customFormat="1" ht="21.75" customHeight="1">
      <c r="A159" s="38"/>
      <c r="B159" s="39"/>
      <c r="C159" s="227" t="s">
        <v>8</v>
      </c>
      <c r="D159" s="227" t="s">
        <v>157</v>
      </c>
      <c r="E159" s="228" t="s">
        <v>1057</v>
      </c>
      <c r="F159" s="229" t="s">
        <v>1058</v>
      </c>
      <c r="G159" s="230" t="s">
        <v>179</v>
      </c>
      <c r="H159" s="231">
        <v>0.012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39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249</v>
      </c>
      <c r="AT159" s="239" t="s">
        <v>157</v>
      </c>
      <c r="AU159" s="239" t="s">
        <v>84</v>
      </c>
      <c r="AY159" s="17" t="s">
        <v>154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82</v>
      </c>
      <c r="BK159" s="240">
        <f>ROUND(I159*H159,2)</f>
        <v>0</v>
      </c>
      <c r="BL159" s="17" t="s">
        <v>249</v>
      </c>
      <c r="BM159" s="239" t="s">
        <v>337</v>
      </c>
    </row>
    <row r="160" s="2" customFormat="1">
      <c r="A160" s="38"/>
      <c r="B160" s="39"/>
      <c r="C160" s="40"/>
      <c r="D160" s="241" t="s">
        <v>163</v>
      </c>
      <c r="E160" s="40"/>
      <c r="F160" s="242" t="s">
        <v>1058</v>
      </c>
      <c r="G160" s="40"/>
      <c r="H160" s="40"/>
      <c r="I160" s="243"/>
      <c r="J160" s="40"/>
      <c r="K160" s="40"/>
      <c r="L160" s="44"/>
      <c r="M160" s="244"/>
      <c r="N160" s="24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163</v>
      </c>
      <c r="AU160" s="17" t="s">
        <v>84</v>
      </c>
    </row>
    <row r="161" s="2" customFormat="1" ht="24.15" customHeight="1">
      <c r="A161" s="38"/>
      <c r="B161" s="39"/>
      <c r="C161" s="227" t="s">
        <v>249</v>
      </c>
      <c r="D161" s="227" t="s">
        <v>157</v>
      </c>
      <c r="E161" s="228" t="s">
        <v>1059</v>
      </c>
      <c r="F161" s="229" t="s">
        <v>1060</v>
      </c>
      <c r="G161" s="230" t="s">
        <v>179</v>
      </c>
      <c r="H161" s="231">
        <v>0.012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39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249</v>
      </c>
      <c r="AT161" s="239" t="s">
        <v>157</v>
      </c>
      <c r="AU161" s="239" t="s">
        <v>84</v>
      </c>
      <c r="AY161" s="17" t="s">
        <v>154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82</v>
      </c>
      <c r="BK161" s="240">
        <f>ROUND(I161*H161,2)</f>
        <v>0</v>
      </c>
      <c r="BL161" s="17" t="s">
        <v>249</v>
      </c>
      <c r="BM161" s="239" t="s">
        <v>349</v>
      </c>
    </row>
    <row r="162" s="2" customFormat="1">
      <c r="A162" s="38"/>
      <c r="B162" s="39"/>
      <c r="C162" s="40"/>
      <c r="D162" s="241" t="s">
        <v>163</v>
      </c>
      <c r="E162" s="40"/>
      <c r="F162" s="242" t="s">
        <v>1060</v>
      </c>
      <c r="G162" s="40"/>
      <c r="H162" s="40"/>
      <c r="I162" s="243"/>
      <c r="J162" s="40"/>
      <c r="K162" s="40"/>
      <c r="L162" s="44"/>
      <c r="M162" s="244"/>
      <c r="N162" s="24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163</v>
      </c>
      <c r="AU162" s="17" t="s">
        <v>84</v>
      </c>
    </row>
    <row r="163" s="12" customFormat="1" ht="22.8" customHeight="1">
      <c r="A163" s="12"/>
      <c r="B163" s="211"/>
      <c r="C163" s="212"/>
      <c r="D163" s="213" t="s">
        <v>73</v>
      </c>
      <c r="E163" s="225" t="s">
        <v>1061</v>
      </c>
      <c r="F163" s="225" t="s">
        <v>1062</v>
      </c>
      <c r="G163" s="212"/>
      <c r="H163" s="212"/>
      <c r="I163" s="215"/>
      <c r="J163" s="226">
        <f>BK163</f>
        <v>0</v>
      </c>
      <c r="K163" s="212"/>
      <c r="L163" s="217"/>
      <c r="M163" s="218"/>
      <c r="N163" s="219"/>
      <c r="O163" s="219"/>
      <c r="P163" s="220">
        <f>SUM(P164:P187)</f>
        <v>0</v>
      </c>
      <c r="Q163" s="219"/>
      <c r="R163" s="220">
        <f>SUM(R164:R187)</f>
        <v>0</v>
      </c>
      <c r="S163" s="219"/>
      <c r="T163" s="221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84</v>
      </c>
      <c r="AT163" s="223" t="s">
        <v>73</v>
      </c>
      <c r="AU163" s="223" t="s">
        <v>82</v>
      </c>
      <c r="AY163" s="222" t="s">
        <v>154</v>
      </c>
      <c r="BK163" s="224">
        <f>SUM(BK164:BK187)</f>
        <v>0</v>
      </c>
    </row>
    <row r="164" s="2" customFormat="1" ht="24.15" customHeight="1">
      <c r="A164" s="38"/>
      <c r="B164" s="39"/>
      <c r="C164" s="227" t="s">
        <v>253</v>
      </c>
      <c r="D164" s="227" t="s">
        <v>157</v>
      </c>
      <c r="E164" s="228" t="s">
        <v>1063</v>
      </c>
      <c r="F164" s="229" t="s">
        <v>1064</v>
      </c>
      <c r="G164" s="230" t="s">
        <v>228</v>
      </c>
      <c r="H164" s="231">
        <v>13</v>
      </c>
      <c r="I164" s="232"/>
      <c r="J164" s="233">
        <f>ROUND(I164*H164,2)</f>
        <v>0</v>
      </c>
      <c r="K164" s="234"/>
      <c r="L164" s="44"/>
      <c r="M164" s="235" t="s">
        <v>1</v>
      </c>
      <c r="N164" s="236" t="s">
        <v>39</v>
      </c>
      <c r="O164" s="91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249</v>
      </c>
      <c r="AT164" s="239" t="s">
        <v>157</v>
      </c>
      <c r="AU164" s="239" t="s">
        <v>84</v>
      </c>
      <c r="AY164" s="17" t="s">
        <v>154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82</v>
      </c>
      <c r="BK164" s="240">
        <f>ROUND(I164*H164,2)</f>
        <v>0</v>
      </c>
      <c r="BL164" s="17" t="s">
        <v>249</v>
      </c>
      <c r="BM164" s="239" t="s">
        <v>360</v>
      </c>
    </row>
    <row r="165" s="2" customFormat="1">
      <c r="A165" s="38"/>
      <c r="B165" s="39"/>
      <c r="C165" s="40"/>
      <c r="D165" s="241" t="s">
        <v>163</v>
      </c>
      <c r="E165" s="40"/>
      <c r="F165" s="242" t="s">
        <v>1064</v>
      </c>
      <c r="G165" s="40"/>
      <c r="H165" s="40"/>
      <c r="I165" s="243"/>
      <c r="J165" s="40"/>
      <c r="K165" s="40"/>
      <c r="L165" s="44"/>
      <c r="M165" s="244"/>
      <c r="N165" s="24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163</v>
      </c>
      <c r="AU165" s="17" t="s">
        <v>84</v>
      </c>
    </row>
    <row r="166" s="2" customFormat="1" ht="16.5" customHeight="1">
      <c r="A166" s="38"/>
      <c r="B166" s="39"/>
      <c r="C166" s="227" t="s">
        <v>257</v>
      </c>
      <c r="D166" s="227" t="s">
        <v>157</v>
      </c>
      <c r="E166" s="228" t="s">
        <v>1065</v>
      </c>
      <c r="F166" s="229" t="s">
        <v>1066</v>
      </c>
      <c r="G166" s="230" t="s">
        <v>189</v>
      </c>
      <c r="H166" s="231">
        <v>50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39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249</v>
      </c>
      <c r="AT166" s="239" t="s">
        <v>157</v>
      </c>
      <c r="AU166" s="239" t="s">
        <v>84</v>
      </c>
      <c r="AY166" s="17" t="s">
        <v>154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82</v>
      </c>
      <c r="BK166" s="240">
        <f>ROUND(I166*H166,2)</f>
        <v>0</v>
      </c>
      <c r="BL166" s="17" t="s">
        <v>249</v>
      </c>
      <c r="BM166" s="239" t="s">
        <v>376</v>
      </c>
    </row>
    <row r="167" s="2" customFormat="1">
      <c r="A167" s="38"/>
      <c r="B167" s="39"/>
      <c r="C167" s="40"/>
      <c r="D167" s="241" t="s">
        <v>163</v>
      </c>
      <c r="E167" s="40"/>
      <c r="F167" s="242" t="s">
        <v>1066</v>
      </c>
      <c r="G167" s="40"/>
      <c r="H167" s="40"/>
      <c r="I167" s="243"/>
      <c r="J167" s="40"/>
      <c r="K167" s="40"/>
      <c r="L167" s="44"/>
      <c r="M167" s="244"/>
      <c r="N167" s="24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163</v>
      </c>
      <c r="AU167" s="17" t="s">
        <v>84</v>
      </c>
    </row>
    <row r="168" s="2" customFormat="1" ht="37.8" customHeight="1">
      <c r="A168" s="38"/>
      <c r="B168" s="39"/>
      <c r="C168" s="227" t="s">
        <v>266</v>
      </c>
      <c r="D168" s="227" t="s">
        <v>157</v>
      </c>
      <c r="E168" s="228" t="s">
        <v>1067</v>
      </c>
      <c r="F168" s="229" t="s">
        <v>1068</v>
      </c>
      <c r="G168" s="230" t="s">
        <v>228</v>
      </c>
      <c r="H168" s="231">
        <v>7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39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249</v>
      </c>
      <c r="AT168" s="239" t="s">
        <v>157</v>
      </c>
      <c r="AU168" s="239" t="s">
        <v>84</v>
      </c>
      <c r="AY168" s="17" t="s">
        <v>154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82</v>
      </c>
      <c r="BK168" s="240">
        <f>ROUND(I168*H168,2)</f>
        <v>0</v>
      </c>
      <c r="BL168" s="17" t="s">
        <v>249</v>
      </c>
      <c r="BM168" s="239" t="s">
        <v>387</v>
      </c>
    </row>
    <row r="169" s="2" customFormat="1">
      <c r="A169" s="38"/>
      <c r="B169" s="39"/>
      <c r="C169" s="40"/>
      <c r="D169" s="241" t="s">
        <v>163</v>
      </c>
      <c r="E169" s="40"/>
      <c r="F169" s="242" t="s">
        <v>1068</v>
      </c>
      <c r="G169" s="40"/>
      <c r="H169" s="40"/>
      <c r="I169" s="243"/>
      <c r="J169" s="40"/>
      <c r="K169" s="40"/>
      <c r="L169" s="44"/>
      <c r="M169" s="244"/>
      <c r="N169" s="24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163</v>
      </c>
      <c r="AU169" s="17" t="s">
        <v>84</v>
      </c>
    </row>
    <row r="170" s="2" customFormat="1" ht="37.8" customHeight="1">
      <c r="A170" s="38"/>
      <c r="B170" s="39"/>
      <c r="C170" s="227" t="s">
        <v>273</v>
      </c>
      <c r="D170" s="227" t="s">
        <v>157</v>
      </c>
      <c r="E170" s="228" t="s">
        <v>1069</v>
      </c>
      <c r="F170" s="229" t="s">
        <v>1070</v>
      </c>
      <c r="G170" s="230" t="s">
        <v>228</v>
      </c>
      <c r="H170" s="231">
        <v>4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39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249</v>
      </c>
      <c r="AT170" s="239" t="s">
        <v>157</v>
      </c>
      <c r="AU170" s="239" t="s">
        <v>84</v>
      </c>
      <c r="AY170" s="17" t="s">
        <v>154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82</v>
      </c>
      <c r="BK170" s="240">
        <f>ROUND(I170*H170,2)</f>
        <v>0</v>
      </c>
      <c r="BL170" s="17" t="s">
        <v>249</v>
      </c>
      <c r="BM170" s="239" t="s">
        <v>397</v>
      </c>
    </row>
    <row r="171" s="2" customFormat="1">
      <c r="A171" s="38"/>
      <c r="B171" s="39"/>
      <c r="C171" s="40"/>
      <c r="D171" s="241" t="s">
        <v>163</v>
      </c>
      <c r="E171" s="40"/>
      <c r="F171" s="242" t="s">
        <v>1070</v>
      </c>
      <c r="G171" s="40"/>
      <c r="H171" s="40"/>
      <c r="I171" s="243"/>
      <c r="J171" s="40"/>
      <c r="K171" s="40"/>
      <c r="L171" s="44"/>
      <c r="M171" s="244"/>
      <c r="N171" s="24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84</v>
      </c>
    </row>
    <row r="172" s="2" customFormat="1" ht="24.15" customHeight="1">
      <c r="A172" s="38"/>
      <c r="B172" s="39"/>
      <c r="C172" s="227" t="s">
        <v>7</v>
      </c>
      <c r="D172" s="227" t="s">
        <v>157</v>
      </c>
      <c r="E172" s="228" t="s">
        <v>1071</v>
      </c>
      <c r="F172" s="229" t="s">
        <v>1072</v>
      </c>
      <c r="G172" s="230" t="s">
        <v>228</v>
      </c>
      <c r="H172" s="231">
        <v>11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39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249</v>
      </c>
      <c r="AT172" s="239" t="s">
        <v>157</v>
      </c>
      <c r="AU172" s="239" t="s">
        <v>84</v>
      </c>
      <c r="AY172" s="17" t="s">
        <v>154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82</v>
      </c>
      <c r="BK172" s="240">
        <f>ROUND(I172*H172,2)</f>
        <v>0</v>
      </c>
      <c r="BL172" s="17" t="s">
        <v>249</v>
      </c>
      <c r="BM172" s="239" t="s">
        <v>409</v>
      </c>
    </row>
    <row r="173" s="2" customFormat="1">
      <c r="A173" s="38"/>
      <c r="B173" s="39"/>
      <c r="C173" s="40"/>
      <c r="D173" s="241" t="s">
        <v>163</v>
      </c>
      <c r="E173" s="40"/>
      <c r="F173" s="242" t="s">
        <v>1072</v>
      </c>
      <c r="G173" s="40"/>
      <c r="H173" s="40"/>
      <c r="I173" s="243"/>
      <c r="J173" s="40"/>
      <c r="K173" s="40"/>
      <c r="L173" s="44"/>
      <c r="M173" s="244"/>
      <c r="N173" s="24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163</v>
      </c>
      <c r="AU173" s="17" t="s">
        <v>84</v>
      </c>
    </row>
    <row r="174" s="2" customFormat="1" ht="21.75" customHeight="1">
      <c r="A174" s="38"/>
      <c r="B174" s="39"/>
      <c r="C174" s="227" t="s">
        <v>283</v>
      </c>
      <c r="D174" s="227" t="s">
        <v>157</v>
      </c>
      <c r="E174" s="228" t="s">
        <v>1073</v>
      </c>
      <c r="F174" s="229" t="s">
        <v>1074</v>
      </c>
      <c r="G174" s="230" t="s">
        <v>228</v>
      </c>
      <c r="H174" s="231">
        <v>2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39</v>
      </c>
      <c r="O174" s="91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249</v>
      </c>
      <c r="AT174" s="239" t="s">
        <v>157</v>
      </c>
      <c r="AU174" s="239" t="s">
        <v>84</v>
      </c>
      <c r="AY174" s="17" t="s">
        <v>154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82</v>
      </c>
      <c r="BK174" s="240">
        <f>ROUND(I174*H174,2)</f>
        <v>0</v>
      </c>
      <c r="BL174" s="17" t="s">
        <v>249</v>
      </c>
      <c r="BM174" s="239" t="s">
        <v>421</v>
      </c>
    </row>
    <row r="175" s="2" customFormat="1">
      <c r="A175" s="38"/>
      <c r="B175" s="39"/>
      <c r="C175" s="40"/>
      <c r="D175" s="241" t="s">
        <v>163</v>
      </c>
      <c r="E175" s="40"/>
      <c r="F175" s="242" t="s">
        <v>1074</v>
      </c>
      <c r="G175" s="40"/>
      <c r="H175" s="40"/>
      <c r="I175" s="243"/>
      <c r="J175" s="40"/>
      <c r="K175" s="40"/>
      <c r="L175" s="44"/>
      <c r="M175" s="244"/>
      <c r="N175" s="24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163</v>
      </c>
      <c r="AU175" s="17" t="s">
        <v>84</v>
      </c>
    </row>
    <row r="176" s="2" customFormat="1" ht="24.15" customHeight="1">
      <c r="A176" s="38"/>
      <c r="B176" s="39"/>
      <c r="C176" s="227" t="s">
        <v>289</v>
      </c>
      <c r="D176" s="227" t="s">
        <v>157</v>
      </c>
      <c r="E176" s="228" t="s">
        <v>1075</v>
      </c>
      <c r="F176" s="229" t="s">
        <v>1076</v>
      </c>
      <c r="G176" s="230" t="s">
        <v>228</v>
      </c>
      <c r="H176" s="231">
        <v>2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39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249</v>
      </c>
      <c r="AT176" s="239" t="s">
        <v>157</v>
      </c>
      <c r="AU176" s="239" t="s">
        <v>84</v>
      </c>
      <c r="AY176" s="17" t="s">
        <v>154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82</v>
      </c>
      <c r="BK176" s="240">
        <f>ROUND(I176*H176,2)</f>
        <v>0</v>
      </c>
      <c r="BL176" s="17" t="s">
        <v>249</v>
      </c>
      <c r="BM176" s="239" t="s">
        <v>431</v>
      </c>
    </row>
    <row r="177" s="2" customFormat="1">
      <c r="A177" s="38"/>
      <c r="B177" s="39"/>
      <c r="C177" s="40"/>
      <c r="D177" s="241" t="s">
        <v>163</v>
      </c>
      <c r="E177" s="40"/>
      <c r="F177" s="242" t="s">
        <v>1076</v>
      </c>
      <c r="G177" s="40"/>
      <c r="H177" s="40"/>
      <c r="I177" s="243"/>
      <c r="J177" s="40"/>
      <c r="K177" s="40"/>
      <c r="L177" s="44"/>
      <c r="M177" s="244"/>
      <c r="N177" s="24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163</v>
      </c>
      <c r="AU177" s="17" t="s">
        <v>84</v>
      </c>
    </row>
    <row r="178" s="2" customFormat="1" ht="16.5" customHeight="1">
      <c r="A178" s="38"/>
      <c r="B178" s="39"/>
      <c r="C178" s="227" t="s">
        <v>302</v>
      </c>
      <c r="D178" s="227" t="s">
        <v>157</v>
      </c>
      <c r="E178" s="228" t="s">
        <v>1077</v>
      </c>
      <c r="F178" s="229" t="s">
        <v>1078</v>
      </c>
      <c r="G178" s="230" t="s">
        <v>189</v>
      </c>
      <c r="H178" s="231">
        <v>100</v>
      </c>
      <c r="I178" s="232"/>
      <c r="J178" s="233">
        <f>ROUND(I178*H178,2)</f>
        <v>0</v>
      </c>
      <c r="K178" s="234"/>
      <c r="L178" s="44"/>
      <c r="M178" s="235" t="s">
        <v>1</v>
      </c>
      <c r="N178" s="236" t="s">
        <v>39</v>
      </c>
      <c r="O178" s="91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249</v>
      </c>
      <c r="AT178" s="239" t="s">
        <v>157</v>
      </c>
      <c r="AU178" s="239" t="s">
        <v>84</v>
      </c>
      <c r="AY178" s="17" t="s">
        <v>154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82</v>
      </c>
      <c r="BK178" s="240">
        <f>ROUND(I178*H178,2)</f>
        <v>0</v>
      </c>
      <c r="BL178" s="17" t="s">
        <v>249</v>
      </c>
      <c r="BM178" s="239" t="s">
        <v>442</v>
      </c>
    </row>
    <row r="179" s="2" customFormat="1">
      <c r="A179" s="38"/>
      <c r="B179" s="39"/>
      <c r="C179" s="40"/>
      <c r="D179" s="241" t="s">
        <v>163</v>
      </c>
      <c r="E179" s="40"/>
      <c r="F179" s="242" t="s">
        <v>1078</v>
      </c>
      <c r="G179" s="40"/>
      <c r="H179" s="40"/>
      <c r="I179" s="243"/>
      <c r="J179" s="40"/>
      <c r="K179" s="40"/>
      <c r="L179" s="44"/>
      <c r="M179" s="244"/>
      <c r="N179" s="24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163</v>
      </c>
      <c r="AU179" s="17" t="s">
        <v>84</v>
      </c>
    </row>
    <row r="180" s="2" customFormat="1" ht="24.15" customHeight="1">
      <c r="A180" s="38"/>
      <c r="B180" s="39"/>
      <c r="C180" s="227" t="s">
        <v>309</v>
      </c>
      <c r="D180" s="227" t="s">
        <v>157</v>
      </c>
      <c r="E180" s="228" t="s">
        <v>1079</v>
      </c>
      <c r="F180" s="229" t="s">
        <v>1080</v>
      </c>
      <c r="G180" s="230" t="s">
        <v>228</v>
      </c>
      <c r="H180" s="231">
        <v>60</v>
      </c>
      <c r="I180" s="232"/>
      <c r="J180" s="233">
        <f>ROUND(I180*H180,2)</f>
        <v>0</v>
      </c>
      <c r="K180" s="234"/>
      <c r="L180" s="44"/>
      <c r="M180" s="235" t="s">
        <v>1</v>
      </c>
      <c r="N180" s="236" t="s">
        <v>39</v>
      </c>
      <c r="O180" s="91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249</v>
      </c>
      <c r="AT180" s="239" t="s">
        <v>157</v>
      </c>
      <c r="AU180" s="239" t="s">
        <v>84</v>
      </c>
      <c r="AY180" s="17" t="s">
        <v>154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82</v>
      </c>
      <c r="BK180" s="240">
        <f>ROUND(I180*H180,2)</f>
        <v>0</v>
      </c>
      <c r="BL180" s="17" t="s">
        <v>249</v>
      </c>
      <c r="BM180" s="239" t="s">
        <v>454</v>
      </c>
    </row>
    <row r="181" s="2" customFormat="1">
      <c r="A181" s="38"/>
      <c r="B181" s="39"/>
      <c r="C181" s="40"/>
      <c r="D181" s="241" t="s">
        <v>163</v>
      </c>
      <c r="E181" s="40"/>
      <c r="F181" s="242" t="s">
        <v>1080</v>
      </c>
      <c r="G181" s="40"/>
      <c r="H181" s="40"/>
      <c r="I181" s="243"/>
      <c r="J181" s="40"/>
      <c r="K181" s="40"/>
      <c r="L181" s="44"/>
      <c r="M181" s="244"/>
      <c r="N181" s="24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163</v>
      </c>
      <c r="AU181" s="17" t="s">
        <v>84</v>
      </c>
    </row>
    <row r="182" s="2" customFormat="1" ht="24.15" customHeight="1">
      <c r="A182" s="38"/>
      <c r="B182" s="39"/>
      <c r="C182" s="227" t="s">
        <v>315</v>
      </c>
      <c r="D182" s="227" t="s">
        <v>157</v>
      </c>
      <c r="E182" s="228" t="s">
        <v>1081</v>
      </c>
      <c r="F182" s="229" t="s">
        <v>1082</v>
      </c>
      <c r="G182" s="230" t="s">
        <v>179</v>
      </c>
      <c r="H182" s="231">
        <v>1</v>
      </c>
      <c r="I182" s="232"/>
      <c r="J182" s="233">
        <f>ROUND(I182*H182,2)</f>
        <v>0</v>
      </c>
      <c r="K182" s="234"/>
      <c r="L182" s="44"/>
      <c r="M182" s="235" t="s">
        <v>1</v>
      </c>
      <c r="N182" s="236" t="s">
        <v>39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249</v>
      </c>
      <c r="AT182" s="239" t="s">
        <v>157</v>
      </c>
      <c r="AU182" s="239" t="s">
        <v>84</v>
      </c>
      <c r="AY182" s="17" t="s">
        <v>154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82</v>
      </c>
      <c r="BK182" s="240">
        <f>ROUND(I182*H182,2)</f>
        <v>0</v>
      </c>
      <c r="BL182" s="17" t="s">
        <v>249</v>
      </c>
      <c r="BM182" s="239" t="s">
        <v>465</v>
      </c>
    </row>
    <row r="183" s="2" customFormat="1">
      <c r="A183" s="38"/>
      <c r="B183" s="39"/>
      <c r="C183" s="40"/>
      <c r="D183" s="241" t="s">
        <v>163</v>
      </c>
      <c r="E183" s="40"/>
      <c r="F183" s="242" t="s">
        <v>1082</v>
      </c>
      <c r="G183" s="40"/>
      <c r="H183" s="40"/>
      <c r="I183" s="243"/>
      <c r="J183" s="40"/>
      <c r="K183" s="40"/>
      <c r="L183" s="44"/>
      <c r="M183" s="244"/>
      <c r="N183" s="24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163</v>
      </c>
      <c r="AU183" s="17" t="s">
        <v>84</v>
      </c>
    </row>
    <row r="184" s="2" customFormat="1" ht="24.15" customHeight="1">
      <c r="A184" s="38"/>
      <c r="B184" s="39"/>
      <c r="C184" s="227" t="s">
        <v>322</v>
      </c>
      <c r="D184" s="227" t="s">
        <v>157</v>
      </c>
      <c r="E184" s="228" t="s">
        <v>1083</v>
      </c>
      <c r="F184" s="229" t="s">
        <v>1084</v>
      </c>
      <c r="G184" s="230" t="s">
        <v>179</v>
      </c>
      <c r="H184" s="231">
        <v>0.68100000000000005</v>
      </c>
      <c r="I184" s="232"/>
      <c r="J184" s="233">
        <f>ROUND(I184*H184,2)</f>
        <v>0</v>
      </c>
      <c r="K184" s="234"/>
      <c r="L184" s="44"/>
      <c r="M184" s="235" t="s">
        <v>1</v>
      </c>
      <c r="N184" s="236" t="s">
        <v>39</v>
      </c>
      <c r="O184" s="91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249</v>
      </c>
      <c r="AT184" s="239" t="s">
        <v>157</v>
      </c>
      <c r="AU184" s="239" t="s">
        <v>84</v>
      </c>
      <c r="AY184" s="17" t="s">
        <v>154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82</v>
      </c>
      <c r="BK184" s="240">
        <f>ROUND(I184*H184,2)</f>
        <v>0</v>
      </c>
      <c r="BL184" s="17" t="s">
        <v>249</v>
      </c>
      <c r="BM184" s="239" t="s">
        <v>475</v>
      </c>
    </row>
    <row r="185" s="2" customFormat="1">
      <c r="A185" s="38"/>
      <c r="B185" s="39"/>
      <c r="C185" s="40"/>
      <c r="D185" s="241" t="s">
        <v>163</v>
      </c>
      <c r="E185" s="40"/>
      <c r="F185" s="242" t="s">
        <v>1084</v>
      </c>
      <c r="G185" s="40"/>
      <c r="H185" s="40"/>
      <c r="I185" s="243"/>
      <c r="J185" s="40"/>
      <c r="K185" s="40"/>
      <c r="L185" s="44"/>
      <c r="M185" s="244"/>
      <c r="N185" s="24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163</v>
      </c>
      <c r="AU185" s="17" t="s">
        <v>84</v>
      </c>
    </row>
    <row r="186" s="2" customFormat="1" ht="24.15" customHeight="1">
      <c r="A186" s="38"/>
      <c r="B186" s="39"/>
      <c r="C186" s="227" t="s">
        <v>327</v>
      </c>
      <c r="D186" s="227" t="s">
        <v>157</v>
      </c>
      <c r="E186" s="228" t="s">
        <v>1085</v>
      </c>
      <c r="F186" s="229" t="s">
        <v>1086</v>
      </c>
      <c r="G186" s="230" t="s">
        <v>179</v>
      </c>
      <c r="H186" s="231">
        <v>0.68100000000000005</v>
      </c>
      <c r="I186" s="232"/>
      <c r="J186" s="233">
        <f>ROUND(I186*H186,2)</f>
        <v>0</v>
      </c>
      <c r="K186" s="234"/>
      <c r="L186" s="44"/>
      <c r="M186" s="235" t="s">
        <v>1</v>
      </c>
      <c r="N186" s="236" t="s">
        <v>39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249</v>
      </c>
      <c r="AT186" s="239" t="s">
        <v>157</v>
      </c>
      <c r="AU186" s="239" t="s">
        <v>84</v>
      </c>
      <c r="AY186" s="17" t="s">
        <v>154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82</v>
      </c>
      <c r="BK186" s="240">
        <f>ROUND(I186*H186,2)</f>
        <v>0</v>
      </c>
      <c r="BL186" s="17" t="s">
        <v>249</v>
      </c>
      <c r="BM186" s="239" t="s">
        <v>485</v>
      </c>
    </row>
    <row r="187" s="2" customFormat="1">
      <c r="A187" s="38"/>
      <c r="B187" s="39"/>
      <c r="C187" s="40"/>
      <c r="D187" s="241" t="s">
        <v>163</v>
      </c>
      <c r="E187" s="40"/>
      <c r="F187" s="242" t="s">
        <v>1086</v>
      </c>
      <c r="G187" s="40"/>
      <c r="H187" s="40"/>
      <c r="I187" s="243"/>
      <c r="J187" s="40"/>
      <c r="K187" s="40"/>
      <c r="L187" s="44"/>
      <c r="M187" s="244"/>
      <c r="N187" s="24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163</v>
      </c>
      <c r="AU187" s="17" t="s">
        <v>84</v>
      </c>
    </row>
    <row r="188" s="12" customFormat="1" ht="25.92" customHeight="1">
      <c r="A188" s="12"/>
      <c r="B188" s="211"/>
      <c r="C188" s="212"/>
      <c r="D188" s="213" t="s">
        <v>73</v>
      </c>
      <c r="E188" s="214" t="s">
        <v>1087</v>
      </c>
      <c r="F188" s="214" t="s">
        <v>1088</v>
      </c>
      <c r="G188" s="212"/>
      <c r="H188" s="212"/>
      <c r="I188" s="215"/>
      <c r="J188" s="216">
        <f>BK188</f>
        <v>0</v>
      </c>
      <c r="K188" s="212"/>
      <c r="L188" s="217"/>
      <c r="M188" s="218"/>
      <c r="N188" s="219"/>
      <c r="O188" s="219"/>
      <c r="P188" s="220">
        <f>SUM(P189:P192)</f>
        <v>0</v>
      </c>
      <c r="Q188" s="219"/>
      <c r="R188" s="220">
        <f>SUM(R189:R192)</f>
        <v>0</v>
      </c>
      <c r="S188" s="219"/>
      <c r="T188" s="221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161</v>
      </c>
      <c r="AT188" s="223" t="s">
        <v>73</v>
      </c>
      <c r="AU188" s="223" t="s">
        <v>74</v>
      </c>
      <c r="AY188" s="222" t="s">
        <v>154</v>
      </c>
      <c r="BK188" s="224">
        <f>SUM(BK189:BK192)</f>
        <v>0</v>
      </c>
    </row>
    <row r="189" s="2" customFormat="1" ht="21.75" customHeight="1">
      <c r="A189" s="38"/>
      <c r="B189" s="39"/>
      <c r="C189" s="227" t="s">
        <v>332</v>
      </c>
      <c r="D189" s="227" t="s">
        <v>157</v>
      </c>
      <c r="E189" s="228" t="s">
        <v>1089</v>
      </c>
      <c r="F189" s="229" t="s">
        <v>1090</v>
      </c>
      <c r="G189" s="230" t="s">
        <v>1091</v>
      </c>
      <c r="H189" s="231">
        <v>50</v>
      </c>
      <c r="I189" s="232"/>
      <c r="J189" s="233">
        <f>ROUND(I189*H189,2)</f>
        <v>0</v>
      </c>
      <c r="K189" s="234"/>
      <c r="L189" s="44"/>
      <c r="M189" s="235" t="s">
        <v>1</v>
      </c>
      <c r="N189" s="236" t="s">
        <v>39</v>
      </c>
      <c r="O189" s="91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1092</v>
      </c>
      <c r="AT189" s="239" t="s">
        <v>157</v>
      </c>
      <c r="AU189" s="239" t="s">
        <v>82</v>
      </c>
      <c r="AY189" s="17" t="s">
        <v>154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7" t="s">
        <v>82</v>
      </c>
      <c r="BK189" s="240">
        <f>ROUND(I189*H189,2)</f>
        <v>0</v>
      </c>
      <c r="BL189" s="17" t="s">
        <v>1092</v>
      </c>
      <c r="BM189" s="239" t="s">
        <v>497</v>
      </c>
    </row>
    <row r="190" s="2" customFormat="1">
      <c r="A190" s="38"/>
      <c r="B190" s="39"/>
      <c r="C190" s="40"/>
      <c r="D190" s="241" t="s">
        <v>163</v>
      </c>
      <c r="E190" s="40"/>
      <c r="F190" s="242" t="s">
        <v>1090</v>
      </c>
      <c r="G190" s="40"/>
      <c r="H190" s="40"/>
      <c r="I190" s="243"/>
      <c r="J190" s="40"/>
      <c r="K190" s="40"/>
      <c r="L190" s="44"/>
      <c r="M190" s="244"/>
      <c r="N190" s="24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163</v>
      </c>
      <c r="AU190" s="17" t="s">
        <v>82</v>
      </c>
    </row>
    <row r="191" s="2" customFormat="1" ht="24.15" customHeight="1">
      <c r="A191" s="38"/>
      <c r="B191" s="39"/>
      <c r="C191" s="227" t="s">
        <v>337</v>
      </c>
      <c r="D191" s="227" t="s">
        <v>157</v>
      </c>
      <c r="E191" s="228" t="s">
        <v>1093</v>
      </c>
      <c r="F191" s="229" t="s">
        <v>1094</v>
      </c>
      <c r="G191" s="230" t="s">
        <v>1091</v>
      </c>
      <c r="H191" s="231">
        <v>10</v>
      </c>
      <c r="I191" s="232"/>
      <c r="J191" s="233">
        <f>ROUND(I191*H191,2)</f>
        <v>0</v>
      </c>
      <c r="K191" s="234"/>
      <c r="L191" s="44"/>
      <c r="M191" s="235" t="s">
        <v>1</v>
      </c>
      <c r="N191" s="236" t="s">
        <v>39</v>
      </c>
      <c r="O191" s="91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9" t="s">
        <v>1092</v>
      </c>
      <c r="AT191" s="239" t="s">
        <v>157</v>
      </c>
      <c r="AU191" s="239" t="s">
        <v>82</v>
      </c>
      <c r="AY191" s="17" t="s">
        <v>154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7" t="s">
        <v>82</v>
      </c>
      <c r="BK191" s="240">
        <f>ROUND(I191*H191,2)</f>
        <v>0</v>
      </c>
      <c r="BL191" s="17" t="s">
        <v>1092</v>
      </c>
      <c r="BM191" s="239" t="s">
        <v>507</v>
      </c>
    </row>
    <row r="192" s="2" customFormat="1">
      <c r="A192" s="38"/>
      <c r="B192" s="39"/>
      <c r="C192" s="40"/>
      <c r="D192" s="241" t="s">
        <v>163</v>
      </c>
      <c r="E192" s="40"/>
      <c r="F192" s="242" t="s">
        <v>1094</v>
      </c>
      <c r="G192" s="40"/>
      <c r="H192" s="40"/>
      <c r="I192" s="243"/>
      <c r="J192" s="40"/>
      <c r="K192" s="40"/>
      <c r="L192" s="44"/>
      <c r="M192" s="291"/>
      <c r="N192" s="292"/>
      <c r="O192" s="293"/>
      <c r="P192" s="293"/>
      <c r="Q192" s="293"/>
      <c r="R192" s="293"/>
      <c r="S192" s="293"/>
      <c r="T192" s="294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163</v>
      </c>
      <c r="AU192" s="17" t="s">
        <v>82</v>
      </c>
    </row>
    <row r="193" s="2" customFormat="1" ht="6.96" customHeight="1">
      <c r="A193" s="38"/>
      <c r="B193" s="66"/>
      <c r="C193" s="67"/>
      <c r="D193" s="67"/>
      <c r="E193" s="67"/>
      <c r="F193" s="67"/>
      <c r="G193" s="67"/>
      <c r="H193" s="67"/>
      <c r="I193" s="67"/>
      <c r="J193" s="67"/>
      <c r="K193" s="67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+egFLGRD0WQFK35sls7WZqvzYP0LNQSoPLTFPTkrfeujr75c+tBImVBymqqU8DEXtTx16gmfEYoLLWN3QKMwBw==" hashValue="KqjeATO1C1NrksVp/2dsVuNslKHpJxuQT4Lv6zzrprsRwZmz6tTLQGU1jr8hk7llZu/+ImTXJn1Vr8Xknhum0A==" algorithmName="SHA-512" password="CC35"/>
  <autoFilter ref="C124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1018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1095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5. 10. 2022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33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ROUND((SUM(BE125:BE180)),  2)</f>
        <v>0</v>
      </c>
      <c r="G35" s="38"/>
      <c r="H35" s="38"/>
      <c r="I35" s="164">
        <v>0.20999999999999999</v>
      </c>
      <c r="J35" s="163">
        <f>ROUND(((SUM(BE125:BE180))*I35),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ROUND((SUM(BF125:BF180)),  2)</f>
        <v>0</v>
      </c>
      <c r="G36" s="38"/>
      <c r="H36" s="38"/>
      <c r="I36" s="164">
        <v>0.14999999999999999</v>
      </c>
      <c r="J36" s="163">
        <f>ROUND(((SUM(BF125:BF180))*I36),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ROUND((SUM(BG125:BG180)),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ROUND((SUM(BH125:BH180)),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ROUND((SUM(BI125:BI180)),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1018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D.1.4.b - Zařízení pro ochlazování staveb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5. 10. 2022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1096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1097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1098</v>
      </c>
      <c r="E101" s="196"/>
      <c r="F101" s="196"/>
      <c r="G101" s="196"/>
      <c r="H101" s="196"/>
      <c r="I101" s="196"/>
      <c r="J101" s="197">
        <f>J158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898</v>
      </c>
      <c r="E102" s="196"/>
      <c r="F102" s="196"/>
      <c r="G102" s="196"/>
      <c r="H102" s="196"/>
      <c r="I102" s="196"/>
      <c r="J102" s="197">
        <f>J165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1023</v>
      </c>
      <c r="E103" s="191"/>
      <c r="F103" s="191"/>
      <c r="G103" s="191"/>
      <c r="H103" s="191"/>
      <c r="I103" s="191"/>
      <c r="J103" s="192">
        <f>J176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DC Veská - rek. L. křídla 2. NP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114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1018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896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D.1.4.b - Zařízení pro ochlazování staveb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5. 10. 2022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140</v>
      </c>
      <c r="D124" s="202" t="s">
        <v>59</v>
      </c>
      <c r="E124" s="202" t="s">
        <v>55</v>
      </c>
      <c r="F124" s="202" t="s">
        <v>56</v>
      </c>
      <c r="G124" s="202" t="s">
        <v>141</v>
      </c>
      <c r="H124" s="202" t="s">
        <v>142</v>
      </c>
      <c r="I124" s="202" t="s">
        <v>143</v>
      </c>
      <c r="J124" s="203" t="s">
        <v>118</v>
      </c>
      <c r="K124" s="204" t="s">
        <v>144</v>
      </c>
      <c r="L124" s="205"/>
      <c r="M124" s="100" t="s">
        <v>1</v>
      </c>
      <c r="N124" s="101" t="s">
        <v>38</v>
      </c>
      <c r="O124" s="101" t="s">
        <v>145</v>
      </c>
      <c r="P124" s="101" t="s">
        <v>146</v>
      </c>
      <c r="Q124" s="101" t="s">
        <v>147</v>
      </c>
      <c r="R124" s="101" t="s">
        <v>148</v>
      </c>
      <c r="S124" s="101" t="s">
        <v>149</v>
      </c>
      <c r="T124" s="102" t="s">
        <v>150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151</v>
      </c>
      <c r="D125" s="40"/>
      <c r="E125" s="40"/>
      <c r="F125" s="40"/>
      <c r="G125" s="40"/>
      <c r="H125" s="40"/>
      <c r="I125" s="40"/>
      <c r="J125" s="206">
        <f>BK125</f>
        <v>0</v>
      </c>
      <c r="K125" s="40"/>
      <c r="L125" s="44"/>
      <c r="M125" s="103"/>
      <c r="N125" s="207"/>
      <c r="O125" s="104"/>
      <c r="P125" s="208">
        <f>P126+P176</f>
        <v>0</v>
      </c>
      <c r="Q125" s="104"/>
      <c r="R125" s="208">
        <f>R126+R176</f>
        <v>0</v>
      </c>
      <c r="S125" s="104"/>
      <c r="T125" s="209">
        <f>T126+T176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73</v>
      </c>
      <c r="AU125" s="17" t="s">
        <v>120</v>
      </c>
      <c r="BK125" s="210">
        <f>BK126+BK176</f>
        <v>0</v>
      </c>
    </row>
    <row r="126" s="12" customFormat="1" ht="25.92" customHeight="1">
      <c r="A126" s="12"/>
      <c r="B126" s="211"/>
      <c r="C126" s="212"/>
      <c r="D126" s="213" t="s">
        <v>73</v>
      </c>
      <c r="E126" s="214" t="s">
        <v>372</v>
      </c>
      <c r="F126" s="214" t="s">
        <v>372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P127+P158+P165</f>
        <v>0</v>
      </c>
      <c r="Q126" s="219"/>
      <c r="R126" s="220">
        <f>R127+R158+R165</f>
        <v>0</v>
      </c>
      <c r="S126" s="219"/>
      <c r="T126" s="221">
        <f>T127+T158+T165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84</v>
      </c>
      <c r="AT126" s="223" t="s">
        <v>73</v>
      </c>
      <c r="AU126" s="223" t="s">
        <v>74</v>
      </c>
      <c r="AY126" s="222" t="s">
        <v>154</v>
      </c>
      <c r="BK126" s="224">
        <f>BK127+BK158+BK165</f>
        <v>0</v>
      </c>
    </row>
    <row r="127" s="12" customFormat="1" ht="22.8" customHeight="1">
      <c r="A127" s="12"/>
      <c r="B127" s="211"/>
      <c r="C127" s="212"/>
      <c r="D127" s="213" t="s">
        <v>73</v>
      </c>
      <c r="E127" s="225" t="s">
        <v>1099</v>
      </c>
      <c r="F127" s="225" t="s">
        <v>1100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SUM(P128:P157)</f>
        <v>0</v>
      </c>
      <c r="Q127" s="219"/>
      <c r="R127" s="220">
        <f>SUM(R128:R157)</f>
        <v>0</v>
      </c>
      <c r="S127" s="219"/>
      <c r="T127" s="221">
        <f>SUM(T128:T157)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73</v>
      </c>
      <c r="AU127" s="223" t="s">
        <v>82</v>
      </c>
      <c r="AY127" s="222" t="s">
        <v>154</v>
      </c>
      <c r="BK127" s="224">
        <f>SUM(BK128:BK157)</f>
        <v>0</v>
      </c>
    </row>
    <row r="128" s="2" customFormat="1" ht="62.7" customHeight="1">
      <c r="A128" s="38"/>
      <c r="B128" s="39"/>
      <c r="C128" s="278" t="s">
        <v>82</v>
      </c>
      <c r="D128" s="278" t="s">
        <v>232</v>
      </c>
      <c r="E128" s="279" t="s">
        <v>1101</v>
      </c>
      <c r="F128" s="280" t="s">
        <v>1102</v>
      </c>
      <c r="G128" s="281" t="s">
        <v>925</v>
      </c>
      <c r="H128" s="282">
        <v>2</v>
      </c>
      <c r="I128" s="283"/>
      <c r="J128" s="284">
        <f>ROUND(I128*H128,2)</f>
        <v>0</v>
      </c>
      <c r="K128" s="285"/>
      <c r="L128" s="286"/>
      <c r="M128" s="287" t="s">
        <v>1</v>
      </c>
      <c r="N128" s="288" t="s">
        <v>39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204</v>
      </c>
      <c r="AT128" s="239" t="s">
        <v>232</v>
      </c>
      <c r="AU128" s="239" t="s">
        <v>84</v>
      </c>
      <c r="AY128" s="17" t="s">
        <v>154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82</v>
      </c>
      <c r="BK128" s="240">
        <f>ROUND(I128*H128,2)</f>
        <v>0</v>
      </c>
      <c r="BL128" s="17" t="s">
        <v>161</v>
      </c>
      <c r="BM128" s="239" t="s">
        <v>84</v>
      </c>
    </row>
    <row r="129" s="2" customFormat="1">
      <c r="A129" s="38"/>
      <c r="B129" s="39"/>
      <c r="C129" s="40"/>
      <c r="D129" s="241" t="s">
        <v>163</v>
      </c>
      <c r="E129" s="40"/>
      <c r="F129" s="242" t="s">
        <v>1102</v>
      </c>
      <c r="G129" s="40"/>
      <c r="H129" s="40"/>
      <c r="I129" s="243"/>
      <c r="J129" s="40"/>
      <c r="K129" s="40"/>
      <c r="L129" s="44"/>
      <c r="M129" s="244"/>
      <c r="N129" s="24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163</v>
      </c>
      <c r="AU129" s="17" t="s">
        <v>84</v>
      </c>
    </row>
    <row r="130" s="2" customFormat="1" ht="24.15" customHeight="1">
      <c r="A130" s="38"/>
      <c r="B130" s="39"/>
      <c r="C130" s="278" t="s">
        <v>84</v>
      </c>
      <c r="D130" s="278" t="s">
        <v>232</v>
      </c>
      <c r="E130" s="279" t="s">
        <v>1103</v>
      </c>
      <c r="F130" s="280" t="s">
        <v>1104</v>
      </c>
      <c r="G130" s="281" t="s">
        <v>925</v>
      </c>
      <c r="H130" s="282">
        <v>8</v>
      </c>
      <c r="I130" s="283"/>
      <c r="J130" s="284">
        <f>ROUND(I130*H130,2)</f>
        <v>0</v>
      </c>
      <c r="K130" s="285"/>
      <c r="L130" s="286"/>
      <c r="M130" s="287" t="s">
        <v>1</v>
      </c>
      <c r="N130" s="288" t="s">
        <v>39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204</v>
      </c>
      <c r="AT130" s="239" t="s">
        <v>232</v>
      </c>
      <c r="AU130" s="239" t="s">
        <v>84</v>
      </c>
      <c r="AY130" s="17" t="s">
        <v>154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82</v>
      </c>
      <c r="BK130" s="240">
        <f>ROUND(I130*H130,2)</f>
        <v>0</v>
      </c>
      <c r="BL130" s="17" t="s">
        <v>161</v>
      </c>
      <c r="BM130" s="239" t="s">
        <v>161</v>
      </c>
    </row>
    <row r="131" s="2" customFormat="1">
      <c r="A131" s="38"/>
      <c r="B131" s="39"/>
      <c r="C131" s="40"/>
      <c r="D131" s="241" t="s">
        <v>163</v>
      </c>
      <c r="E131" s="40"/>
      <c r="F131" s="242" t="s">
        <v>1104</v>
      </c>
      <c r="G131" s="40"/>
      <c r="H131" s="40"/>
      <c r="I131" s="243"/>
      <c r="J131" s="40"/>
      <c r="K131" s="40"/>
      <c r="L131" s="44"/>
      <c r="M131" s="244"/>
      <c r="N131" s="24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163</v>
      </c>
      <c r="AU131" s="17" t="s">
        <v>84</v>
      </c>
    </row>
    <row r="132" s="2" customFormat="1" ht="16.5" customHeight="1">
      <c r="A132" s="38"/>
      <c r="B132" s="39"/>
      <c r="C132" s="278" t="s">
        <v>155</v>
      </c>
      <c r="D132" s="278" t="s">
        <v>232</v>
      </c>
      <c r="E132" s="279" t="s">
        <v>1105</v>
      </c>
      <c r="F132" s="280" t="s">
        <v>1106</v>
      </c>
      <c r="G132" s="281" t="s">
        <v>925</v>
      </c>
      <c r="H132" s="282">
        <v>8</v>
      </c>
      <c r="I132" s="283"/>
      <c r="J132" s="284">
        <f>ROUND(I132*H132,2)</f>
        <v>0</v>
      </c>
      <c r="K132" s="285"/>
      <c r="L132" s="286"/>
      <c r="M132" s="287" t="s">
        <v>1</v>
      </c>
      <c r="N132" s="288" t="s">
        <v>39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204</v>
      </c>
      <c r="AT132" s="239" t="s">
        <v>232</v>
      </c>
      <c r="AU132" s="239" t="s">
        <v>84</v>
      </c>
      <c r="AY132" s="17" t="s">
        <v>154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82</v>
      </c>
      <c r="BK132" s="240">
        <f>ROUND(I132*H132,2)</f>
        <v>0</v>
      </c>
      <c r="BL132" s="17" t="s">
        <v>161</v>
      </c>
      <c r="BM132" s="239" t="s">
        <v>184</v>
      </c>
    </row>
    <row r="133" s="2" customFormat="1">
      <c r="A133" s="38"/>
      <c r="B133" s="39"/>
      <c r="C133" s="40"/>
      <c r="D133" s="241" t="s">
        <v>163</v>
      </c>
      <c r="E133" s="40"/>
      <c r="F133" s="242" t="s">
        <v>1106</v>
      </c>
      <c r="G133" s="40"/>
      <c r="H133" s="40"/>
      <c r="I133" s="243"/>
      <c r="J133" s="40"/>
      <c r="K133" s="40"/>
      <c r="L133" s="44"/>
      <c r="M133" s="244"/>
      <c r="N133" s="24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163</v>
      </c>
      <c r="AU133" s="17" t="s">
        <v>84</v>
      </c>
    </row>
    <row r="134" s="2" customFormat="1" ht="24.15" customHeight="1">
      <c r="A134" s="38"/>
      <c r="B134" s="39"/>
      <c r="C134" s="278" t="s">
        <v>161</v>
      </c>
      <c r="D134" s="278" t="s">
        <v>232</v>
      </c>
      <c r="E134" s="279" t="s">
        <v>1107</v>
      </c>
      <c r="F134" s="280" t="s">
        <v>1108</v>
      </c>
      <c r="G134" s="281" t="s">
        <v>450</v>
      </c>
      <c r="H134" s="282">
        <v>145</v>
      </c>
      <c r="I134" s="283"/>
      <c r="J134" s="284">
        <f>ROUND(I134*H134,2)</f>
        <v>0</v>
      </c>
      <c r="K134" s="285"/>
      <c r="L134" s="286"/>
      <c r="M134" s="287" t="s">
        <v>1</v>
      </c>
      <c r="N134" s="288" t="s">
        <v>39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204</v>
      </c>
      <c r="AT134" s="239" t="s">
        <v>232</v>
      </c>
      <c r="AU134" s="239" t="s">
        <v>84</v>
      </c>
      <c r="AY134" s="17" t="s">
        <v>154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82</v>
      </c>
      <c r="BK134" s="240">
        <f>ROUND(I134*H134,2)</f>
        <v>0</v>
      </c>
      <c r="BL134" s="17" t="s">
        <v>161</v>
      </c>
      <c r="BM134" s="239" t="s">
        <v>204</v>
      </c>
    </row>
    <row r="135" s="2" customFormat="1">
      <c r="A135" s="38"/>
      <c r="B135" s="39"/>
      <c r="C135" s="40"/>
      <c r="D135" s="241" t="s">
        <v>163</v>
      </c>
      <c r="E135" s="40"/>
      <c r="F135" s="242" t="s">
        <v>1108</v>
      </c>
      <c r="G135" s="40"/>
      <c r="H135" s="40"/>
      <c r="I135" s="243"/>
      <c r="J135" s="40"/>
      <c r="K135" s="40"/>
      <c r="L135" s="44"/>
      <c r="M135" s="244"/>
      <c r="N135" s="24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163</v>
      </c>
      <c r="AU135" s="17" t="s">
        <v>84</v>
      </c>
    </row>
    <row r="136" s="2" customFormat="1" ht="24.15" customHeight="1">
      <c r="A136" s="38"/>
      <c r="B136" s="39"/>
      <c r="C136" s="278" t="s">
        <v>186</v>
      </c>
      <c r="D136" s="278" t="s">
        <v>232</v>
      </c>
      <c r="E136" s="279" t="s">
        <v>1109</v>
      </c>
      <c r="F136" s="280" t="s">
        <v>1110</v>
      </c>
      <c r="G136" s="281" t="s">
        <v>450</v>
      </c>
      <c r="H136" s="282">
        <v>145</v>
      </c>
      <c r="I136" s="283"/>
      <c r="J136" s="284">
        <f>ROUND(I136*H136,2)</f>
        <v>0</v>
      </c>
      <c r="K136" s="285"/>
      <c r="L136" s="286"/>
      <c r="M136" s="287" t="s">
        <v>1</v>
      </c>
      <c r="N136" s="288" t="s">
        <v>39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204</v>
      </c>
      <c r="AT136" s="239" t="s">
        <v>232</v>
      </c>
      <c r="AU136" s="239" t="s">
        <v>84</v>
      </c>
      <c r="AY136" s="17" t="s">
        <v>154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82</v>
      </c>
      <c r="BK136" s="240">
        <f>ROUND(I136*H136,2)</f>
        <v>0</v>
      </c>
      <c r="BL136" s="17" t="s">
        <v>161</v>
      </c>
      <c r="BM136" s="239" t="s">
        <v>215</v>
      </c>
    </row>
    <row r="137" s="2" customFormat="1">
      <c r="A137" s="38"/>
      <c r="B137" s="39"/>
      <c r="C137" s="40"/>
      <c r="D137" s="241" t="s">
        <v>163</v>
      </c>
      <c r="E137" s="40"/>
      <c r="F137" s="242" t="s">
        <v>1110</v>
      </c>
      <c r="G137" s="40"/>
      <c r="H137" s="40"/>
      <c r="I137" s="243"/>
      <c r="J137" s="40"/>
      <c r="K137" s="40"/>
      <c r="L137" s="44"/>
      <c r="M137" s="244"/>
      <c r="N137" s="24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163</v>
      </c>
      <c r="AU137" s="17" t="s">
        <v>84</v>
      </c>
    </row>
    <row r="138" s="2" customFormat="1" ht="33" customHeight="1">
      <c r="A138" s="38"/>
      <c r="B138" s="39"/>
      <c r="C138" s="278" t="s">
        <v>184</v>
      </c>
      <c r="D138" s="278" t="s">
        <v>232</v>
      </c>
      <c r="E138" s="279" t="s">
        <v>1111</v>
      </c>
      <c r="F138" s="280" t="s">
        <v>1112</v>
      </c>
      <c r="G138" s="281" t="s">
        <v>189</v>
      </c>
      <c r="H138" s="282">
        <v>1</v>
      </c>
      <c r="I138" s="283"/>
      <c r="J138" s="284">
        <f>ROUND(I138*H138,2)</f>
        <v>0</v>
      </c>
      <c r="K138" s="285"/>
      <c r="L138" s="286"/>
      <c r="M138" s="287" t="s">
        <v>1</v>
      </c>
      <c r="N138" s="288" t="s">
        <v>39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204</v>
      </c>
      <c r="AT138" s="239" t="s">
        <v>232</v>
      </c>
      <c r="AU138" s="239" t="s">
        <v>84</v>
      </c>
      <c r="AY138" s="17" t="s">
        <v>154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82</v>
      </c>
      <c r="BK138" s="240">
        <f>ROUND(I138*H138,2)</f>
        <v>0</v>
      </c>
      <c r="BL138" s="17" t="s">
        <v>161</v>
      </c>
      <c r="BM138" s="239" t="s">
        <v>225</v>
      </c>
    </row>
    <row r="139" s="2" customFormat="1">
      <c r="A139" s="38"/>
      <c r="B139" s="39"/>
      <c r="C139" s="40"/>
      <c r="D139" s="241" t="s">
        <v>163</v>
      </c>
      <c r="E139" s="40"/>
      <c r="F139" s="242" t="s">
        <v>1112</v>
      </c>
      <c r="G139" s="40"/>
      <c r="H139" s="40"/>
      <c r="I139" s="243"/>
      <c r="J139" s="40"/>
      <c r="K139" s="40"/>
      <c r="L139" s="44"/>
      <c r="M139" s="244"/>
      <c r="N139" s="24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163</v>
      </c>
      <c r="AU139" s="17" t="s">
        <v>84</v>
      </c>
    </row>
    <row r="140" s="2" customFormat="1" ht="16.5" customHeight="1">
      <c r="A140" s="38"/>
      <c r="B140" s="39"/>
      <c r="C140" s="278" t="s">
        <v>199</v>
      </c>
      <c r="D140" s="278" t="s">
        <v>232</v>
      </c>
      <c r="E140" s="279" t="s">
        <v>1113</v>
      </c>
      <c r="F140" s="280" t="s">
        <v>1114</v>
      </c>
      <c r="G140" s="281" t="s">
        <v>925</v>
      </c>
      <c r="H140" s="282">
        <v>8</v>
      </c>
      <c r="I140" s="283"/>
      <c r="J140" s="284">
        <f>ROUND(I140*H140,2)</f>
        <v>0</v>
      </c>
      <c r="K140" s="285"/>
      <c r="L140" s="286"/>
      <c r="M140" s="287" t="s">
        <v>1</v>
      </c>
      <c r="N140" s="288" t="s">
        <v>39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204</v>
      </c>
      <c r="AT140" s="239" t="s">
        <v>232</v>
      </c>
      <c r="AU140" s="239" t="s">
        <v>84</v>
      </c>
      <c r="AY140" s="17" t="s">
        <v>154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82</v>
      </c>
      <c r="BK140" s="240">
        <f>ROUND(I140*H140,2)</f>
        <v>0</v>
      </c>
      <c r="BL140" s="17" t="s">
        <v>161</v>
      </c>
      <c r="BM140" s="239" t="s">
        <v>239</v>
      </c>
    </row>
    <row r="141" s="2" customFormat="1">
      <c r="A141" s="38"/>
      <c r="B141" s="39"/>
      <c r="C141" s="40"/>
      <c r="D141" s="241" t="s">
        <v>163</v>
      </c>
      <c r="E141" s="40"/>
      <c r="F141" s="242" t="s">
        <v>1114</v>
      </c>
      <c r="G141" s="40"/>
      <c r="H141" s="40"/>
      <c r="I141" s="243"/>
      <c r="J141" s="40"/>
      <c r="K141" s="40"/>
      <c r="L141" s="44"/>
      <c r="M141" s="244"/>
      <c r="N141" s="24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84</v>
      </c>
    </row>
    <row r="142" s="2" customFormat="1" ht="21.75" customHeight="1">
      <c r="A142" s="38"/>
      <c r="B142" s="39"/>
      <c r="C142" s="278" t="s">
        <v>204</v>
      </c>
      <c r="D142" s="278" t="s">
        <v>232</v>
      </c>
      <c r="E142" s="279" t="s">
        <v>1115</v>
      </c>
      <c r="F142" s="280" t="s">
        <v>1116</v>
      </c>
      <c r="G142" s="281" t="s">
        <v>450</v>
      </c>
      <c r="H142" s="282">
        <v>8</v>
      </c>
      <c r="I142" s="283"/>
      <c r="J142" s="284">
        <f>ROUND(I142*H142,2)</f>
        <v>0</v>
      </c>
      <c r="K142" s="285"/>
      <c r="L142" s="286"/>
      <c r="M142" s="287" t="s">
        <v>1</v>
      </c>
      <c r="N142" s="288" t="s">
        <v>39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204</v>
      </c>
      <c r="AT142" s="239" t="s">
        <v>232</v>
      </c>
      <c r="AU142" s="239" t="s">
        <v>84</v>
      </c>
      <c r="AY142" s="17" t="s">
        <v>154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82</v>
      </c>
      <c r="BK142" s="240">
        <f>ROUND(I142*H142,2)</f>
        <v>0</v>
      </c>
      <c r="BL142" s="17" t="s">
        <v>161</v>
      </c>
      <c r="BM142" s="239" t="s">
        <v>249</v>
      </c>
    </row>
    <row r="143" s="2" customFormat="1">
      <c r="A143" s="38"/>
      <c r="B143" s="39"/>
      <c r="C143" s="40"/>
      <c r="D143" s="241" t="s">
        <v>163</v>
      </c>
      <c r="E143" s="40"/>
      <c r="F143" s="242" t="s">
        <v>1116</v>
      </c>
      <c r="G143" s="40"/>
      <c r="H143" s="40"/>
      <c r="I143" s="243"/>
      <c r="J143" s="40"/>
      <c r="K143" s="40"/>
      <c r="L143" s="44"/>
      <c r="M143" s="244"/>
      <c r="N143" s="24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163</v>
      </c>
      <c r="AU143" s="17" t="s">
        <v>84</v>
      </c>
    </row>
    <row r="144" s="2" customFormat="1" ht="16.5" customHeight="1">
      <c r="A144" s="38"/>
      <c r="B144" s="39"/>
      <c r="C144" s="278" t="s">
        <v>209</v>
      </c>
      <c r="D144" s="278" t="s">
        <v>232</v>
      </c>
      <c r="E144" s="279" t="s">
        <v>1117</v>
      </c>
      <c r="F144" s="280" t="s">
        <v>1118</v>
      </c>
      <c r="G144" s="281" t="s">
        <v>450</v>
      </c>
      <c r="H144" s="282">
        <v>4</v>
      </c>
      <c r="I144" s="283"/>
      <c r="J144" s="284">
        <f>ROUND(I144*H144,2)</f>
        <v>0</v>
      </c>
      <c r="K144" s="285"/>
      <c r="L144" s="286"/>
      <c r="M144" s="287" t="s">
        <v>1</v>
      </c>
      <c r="N144" s="288" t="s">
        <v>39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204</v>
      </c>
      <c r="AT144" s="239" t="s">
        <v>232</v>
      </c>
      <c r="AU144" s="239" t="s">
        <v>84</v>
      </c>
      <c r="AY144" s="17" t="s">
        <v>154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82</v>
      </c>
      <c r="BK144" s="240">
        <f>ROUND(I144*H144,2)</f>
        <v>0</v>
      </c>
      <c r="BL144" s="17" t="s">
        <v>161</v>
      </c>
      <c r="BM144" s="239" t="s">
        <v>257</v>
      </c>
    </row>
    <row r="145" s="2" customFormat="1">
      <c r="A145" s="38"/>
      <c r="B145" s="39"/>
      <c r="C145" s="40"/>
      <c r="D145" s="241" t="s">
        <v>163</v>
      </c>
      <c r="E145" s="40"/>
      <c r="F145" s="242" t="s">
        <v>1118</v>
      </c>
      <c r="G145" s="40"/>
      <c r="H145" s="40"/>
      <c r="I145" s="243"/>
      <c r="J145" s="40"/>
      <c r="K145" s="40"/>
      <c r="L145" s="44"/>
      <c r="M145" s="244"/>
      <c r="N145" s="24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163</v>
      </c>
      <c r="AU145" s="17" t="s">
        <v>84</v>
      </c>
    </row>
    <row r="146" s="2" customFormat="1" ht="24.15" customHeight="1">
      <c r="A146" s="38"/>
      <c r="B146" s="39"/>
      <c r="C146" s="278" t="s">
        <v>215</v>
      </c>
      <c r="D146" s="278" t="s">
        <v>232</v>
      </c>
      <c r="E146" s="279" t="s">
        <v>1119</v>
      </c>
      <c r="F146" s="280" t="s">
        <v>1120</v>
      </c>
      <c r="G146" s="281" t="s">
        <v>925</v>
      </c>
      <c r="H146" s="282">
        <v>2</v>
      </c>
      <c r="I146" s="283"/>
      <c r="J146" s="284">
        <f>ROUND(I146*H146,2)</f>
        <v>0</v>
      </c>
      <c r="K146" s="285"/>
      <c r="L146" s="286"/>
      <c r="M146" s="287" t="s">
        <v>1</v>
      </c>
      <c r="N146" s="288" t="s">
        <v>39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204</v>
      </c>
      <c r="AT146" s="239" t="s">
        <v>232</v>
      </c>
      <c r="AU146" s="239" t="s">
        <v>84</v>
      </c>
      <c r="AY146" s="17" t="s">
        <v>154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82</v>
      </c>
      <c r="BK146" s="240">
        <f>ROUND(I146*H146,2)</f>
        <v>0</v>
      </c>
      <c r="BL146" s="17" t="s">
        <v>161</v>
      </c>
      <c r="BM146" s="239" t="s">
        <v>273</v>
      </c>
    </row>
    <row r="147" s="2" customFormat="1">
      <c r="A147" s="38"/>
      <c r="B147" s="39"/>
      <c r="C147" s="40"/>
      <c r="D147" s="241" t="s">
        <v>163</v>
      </c>
      <c r="E147" s="40"/>
      <c r="F147" s="242" t="s">
        <v>1120</v>
      </c>
      <c r="G147" s="40"/>
      <c r="H147" s="40"/>
      <c r="I147" s="243"/>
      <c r="J147" s="40"/>
      <c r="K147" s="40"/>
      <c r="L147" s="44"/>
      <c r="M147" s="244"/>
      <c r="N147" s="24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163</v>
      </c>
      <c r="AU147" s="17" t="s">
        <v>84</v>
      </c>
    </row>
    <row r="148" s="2" customFormat="1" ht="66.75" customHeight="1">
      <c r="A148" s="38"/>
      <c r="B148" s="39"/>
      <c r="C148" s="278" t="s">
        <v>220</v>
      </c>
      <c r="D148" s="278" t="s">
        <v>232</v>
      </c>
      <c r="E148" s="279" t="s">
        <v>1121</v>
      </c>
      <c r="F148" s="280" t="s">
        <v>1122</v>
      </c>
      <c r="G148" s="281" t="s">
        <v>1123</v>
      </c>
      <c r="H148" s="282">
        <v>30</v>
      </c>
      <c r="I148" s="283"/>
      <c r="J148" s="284">
        <f>ROUND(I148*H148,2)</f>
        <v>0</v>
      </c>
      <c r="K148" s="285"/>
      <c r="L148" s="286"/>
      <c r="M148" s="287" t="s">
        <v>1</v>
      </c>
      <c r="N148" s="288" t="s">
        <v>39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204</v>
      </c>
      <c r="AT148" s="239" t="s">
        <v>232</v>
      </c>
      <c r="AU148" s="239" t="s">
        <v>84</v>
      </c>
      <c r="AY148" s="17" t="s">
        <v>154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82</v>
      </c>
      <c r="BK148" s="240">
        <f>ROUND(I148*H148,2)</f>
        <v>0</v>
      </c>
      <c r="BL148" s="17" t="s">
        <v>161</v>
      </c>
      <c r="BM148" s="239" t="s">
        <v>283</v>
      </c>
    </row>
    <row r="149" s="2" customFormat="1">
      <c r="A149" s="38"/>
      <c r="B149" s="39"/>
      <c r="C149" s="40"/>
      <c r="D149" s="241" t="s">
        <v>163</v>
      </c>
      <c r="E149" s="40"/>
      <c r="F149" s="242" t="s">
        <v>1122</v>
      </c>
      <c r="G149" s="40"/>
      <c r="H149" s="40"/>
      <c r="I149" s="243"/>
      <c r="J149" s="40"/>
      <c r="K149" s="40"/>
      <c r="L149" s="44"/>
      <c r="M149" s="244"/>
      <c r="N149" s="24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163</v>
      </c>
      <c r="AU149" s="17" t="s">
        <v>84</v>
      </c>
    </row>
    <row r="150" s="2" customFormat="1" ht="16.5" customHeight="1">
      <c r="A150" s="38"/>
      <c r="B150" s="39"/>
      <c r="C150" s="227" t="s">
        <v>225</v>
      </c>
      <c r="D150" s="227" t="s">
        <v>157</v>
      </c>
      <c r="E150" s="228" t="s">
        <v>1124</v>
      </c>
      <c r="F150" s="229" t="s">
        <v>1125</v>
      </c>
      <c r="G150" s="230" t="s">
        <v>925</v>
      </c>
      <c r="H150" s="231">
        <v>2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39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161</v>
      </c>
      <c r="AT150" s="239" t="s">
        <v>157</v>
      </c>
      <c r="AU150" s="239" t="s">
        <v>84</v>
      </c>
      <c r="AY150" s="17" t="s">
        <v>154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82</v>
      </c>
      <c r="BK150" s="240">
        <f>ROUND(I150*H150,2)</f>
        <v>0</v>
      </c>
      <c r="BL150" s="17" t="s">
        <v>161</v>
      </c>
      <c r="BM150" s="239" t="s">
        <v>302</v>
      </c>
    </row>
    <row r="151" s="2" customFormat="1">
      <c r="A151" s="38"/>
      <c r="B151" s="39"/>
      <c r="C151" s="40"/>
      <c r="D151" s="241" t="s">
        <v>163</v>
      </c>
      <c r="E151" s="40"/>
      <c r="F151" s="242" t="s">
        <v>1125</v>
      </c>
      <c r="G151" s="40"/>
      <c r="H151" s="40"/>
      <c r="I151" s="243"/>
      <c r="J151" s="40"/>
      <c r="K151" s="40"/>
      <c r="L151" s="44"/>
      <c r="M151" s="244"/>
      <c r="N151" s="24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163</v>
      </c>
      <c r="AU151" s="17" t="s">
        <v>84</v>
      </c>
    </row>
    <row r="152" s="2" customFormat="1" ht="16.5" customHeight="1">
      <c r="A152" s="38"/>
      <c r="B152" s="39"/>
      <c r="C152" s="227" t="s">
        <v>231</v>
      </c>
      <c r="D152" s="227" t="s">
        <v>157</v>
      </c>
      <c r="E152" s="228" t="s">
        <v>1126</v>
      </c>
      <c r="F152" s="229" t="s">
        <v>1127</v>
      </c>
      <c r="G152" s="230" t="s">
        <v>925</v>
      </c>
      <c r="H152" s="231">
        <v>8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39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161</v>
      </c>
      <c r="AT152" s="239" t="s">
        <v>157</v>
      </c>
      <c r="AU152" s="239" t="s">
        <v>84</v>
      </c>
      <c r="AY152" s="17" t="s">
        <v>154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82</v>
      </c>
      <c r="BK152" s="240">
        <f>ROUND(I152*H152,2)</f>
        <v>0</v>
      </c>
      <c r="BL152" s="17" t="s">
        <v>161</v>
      </c>
      <c r="BM152" s="239" t="s">
        <v>315</v>
      </c>
    </row>
    <row r="153" s="2" customFormat="1">
      <c r="A153" s="38"/>
      <c r="B153" s="39"/>
      <c r="C153" s="40"/>
      <c r="D153" s="241" t="s">
        <v>163</v>
      </c>
      <c r="E153" s="40"/>
      <c r="F153" s="242" t="s">
        <v>1127</v>
      </c>
      <c r="G153" s="40"/>
      <c r="H153" s="40"/>
      <c r="I153" s="243"/>
      <c r="J153" s="40"/>
      <c r="K153" s="40"/>
      <c r="L153" s="44"/>
      <c r="M153" s="244"/>
      <c r="N153" s="24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163</v>
      </c>
      <c r="AU153" s="17" t="s">
        <v>84</v>
      </c>
    </row>
    <row r="154" s="2" customFormat="1" ht="24.15" customHeight="1">
      <c r="A154" s="38"/>
      <c r="B154" s="39"/>
      <c r="C154" s="227" t="s">
        <v>239</v>
      </c>
      <c r="D154" s="227" t="s">
        <v>157</v>
      </c>
      <c r="E154" s="228" t="s">
        <v>1128</v>
      </c>
      <c r="F154" s="229" t="s">
        <v>1129</v>
      </c>
      <c r="G154" s="230" t="s">
        <v>925</v>
      </c>
      <c r="H154" s="231">
        <v>2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39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161</v>
      </c>
      <c r="AT154" s="239" t="s">
        <v>157</v>
      </c>
      <c r="AU154" s="239" t="s">
        <v>84</v>
      </c>
      <c r="AY154" s="17" t="s">
        <v>154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82</v>
      </c>
      <c r="BK154" s="240">
        <f>ROUND(I154*H154,2)</f>
        <v>0</v>
      </c>
      <c r="BL154" s="17" t="s">
        <v>161</v>
      </c>
      <c r="BM154" s="239" t="s">
        <v>327</v>
      </c>
    </row>
    <row r="155" s="2" customFormat="1">
      <c r="A155" s="38"/>
      <c r="B155" s="39"/>
      <c r="C155" s="40"/>
      <c r="D155" s="241" t="s">
        <v>163</v>
      </c>
      <c r="E155" s="40"/>
      <c r="F155" s="242" t="s">
        <v>1129</v>
      </c>
      <c r="G155" s="40"/>
      <c r="H155" s="40"/>
      <c r="I155" s="243"/>
      <c r="J155" s="40"/>
      <c r="K155" s="40"/>
      <c r="L155" s="44"/>
      <c r="M155" s="244"/>
      <c r="N155" s="24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163</v>
      </c>
      <c r="AU155" s="17" t="s">
        <v>84</v>
      </c>
    </row>
    <row r="156" s="2" customFormat="1" ht="49.05" customHeight="1">
      <c r="A156" s="38"/>
      <c r="B156" s="39"/>
      <c r="C156" s="227" t="s">
        <v>8</v>
      </c>
      <c r="D156" s="227" t="s">
        <v>157</v>
      </c>
      <c r="E156" s="228" t="s">
        <v>1130</v>
      </c>
      <c r="F156" s="229" t="s">
        <v>1131</v>
      </c>
      <c r="G156" s="230" t="s">
        <v>925</v>
      </c>
      <c r="H156" s="231">
        <v>1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39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161</v>
      </c>
      <c r="AT156" s="239" t="s">
        <v>157</v>
      </c>
      <c r="AU156" s="239" t="s">
        <v>84</v>
      </c>
      <c r="AY156" s="17" t="s">
        <v>154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82</v>
      </c>
      <c r="BK156" s="240">
        <f>ROUND(I156*H156,2)</f>
        <v>0</v>
      </c>
      <c r="BL156" s="17" t="s">
        <v>161</v>
      </c>
      <c r="BM156" s="239" t="s">
        <v>337</v>
      </c>
    </row>
    <row r="157" s="2" customFormat="1">
      <c r="A157" s="38"/>
      <c r="B157" s="39"/>
      <c r="C157" s="40"/>
      <c r="D157" s="241" t="s">
        <v>163</v>
      </c>
      <c r="E157" s="40"/>
      <c r="F157" s="242" t="s">
        <v>1131</v>
      </c>
      <c r="G157" s="40"/>
      <c r="H157" s="40"/>
      <c r="I157" s="243"/>
      <c r="J157" s="40"/>
      <c r="K157" s="40"/>
      <c r="L157" s="44"/>
      <c r="M157" s="244"/>
      <c r="N157" s="24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163</v>
      </c>
      <c r="AU157" s="17" t="s">
        <v>84</v>
      </c>
    </row>
    <row r="158" s="12" customFormat="1" ht="22.8" customHeight="1">
      <c r="A158" s="12"/>
      <c r="B158" s="211"/>
      <c r="C158" s="212"/>
      <c r="D158" s="213" t="s">
        <v>73</v>
      </c>
      <c r="E158" s="225" t="s">
        <v>1132</v>
      </c>
      <c r="F158" s="225" t="s">
        <v>1133</v>
      </c>
      <c r="G158" s="212"/>
      <c r="H158" s="212"/>
      <c r="I158" s="215"/>
      <c r="J158" s="226">
        <f>BK158</f>
        <v>0</v>
      </c>
      <c r="K158" s="212"/>
      <c r="L158" s="217"/>
      <c r="M158" s="218"/>
      <c r="N158" s="219"/>
      <c r="O158" s="219"/>
      <c r="P158" s="220">
        <f>SUM(P159:P164)</f>
        <v>0</v>
      </c>
      <c r="Q158" s="219"/>
      <c r="R158" s="220">
        <f>SUM(R159:R164)</f>
        <v>0</v>
      </c>
      <c r="S158" s="219"/>
      <c r="T158" s="221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84</v>
      </c>
      <c r="AT158" s="223" t="s">
        <v>73</v>
      </c>
      <c r="AU158" s="223" t="s">
        <v>82</v>
      </c>
      <c r="AY158" s="222" t="s">
        <v>154</v>
      </c>
      <c r="BK158" s="224">
        <f>SUM(BK159:BK164)</f>
        <v>0</v>
      </c>
    </row>
    <row r="159" s="2" customFormat="1" ht="49.05" customHeight="1">
      <c r="A159" s="38"/>
      <c r="B159" s="39"/>
      <c r="C159" s="278" t="s">
        <v>249</v>
      </c>
      <c r="D159" s="278" t="s">
        <v>232</v>
      </c>
      <c r="E159" s="279" t="s">
        <v>1134</v>
      </c>
      <c r="F159" s="280" t="s">
        <v>1135</v>
      </c>
      <c r="G159" s="281" t="s">
        <v>189</v>
      </c>
      <c r="H159" s="282">
        <v>2</v>
      </c>
      <c r="I159" s="283"/>
      <c r="J159" s="284">
        <f>ROUND(I159*H159,2)</f>
        <v>0</v>
      </c>
      <c r="K159" s="285"/>
      <c r="L159" s="286"/>
      <c r="M159" s="287" t="s">
        <v>1</v>
      </c>
      <c r="N159" s="288" t="s">
        <v>39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349</v>
      </c>
      <c r="AT159" s="239" t="s">
        <v>232</v>
      </c>
      <c r="AU159" s="239" t="s">
        <v>84</v>
      </c>
      <c r="AY159" s="17" t="s">
        <v>154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82</v>
      </c>
      <c r="BK159" s="240">
        <f>ROUND(I159*H159,2)</f>
        <v>0</v>
      </c>
      <c r="BL159" s="17" t="s">
        <v>249</v>
      </c>
      <c r="BM159" s="239" t="s">
        <v>349</v>
      </c>
    </row>
    <row r="160" s="2" customFormat="1">
      <c r="A160" s="38"/>
      <c r="B160" s="39"/>
      <c r="C160" s="40"/>
      <c r="D160" s="241" t="s">
        <v>163</v>
      </c>
      <c r="E160" s="40"/>
      <c r="F160" s="242" t="s">
        <v>1135</v>
      </c>
      <c r="G160" s="40"/>
      <c r="H160" s="40"/>
      <c r="I160" s="243"/>
      <c r="J160" s="40"/>
      <c r="K160" s="40"/>
      <c r="L160" s="44"/>
      <c r="M160" s="244"/>
      <c r="N160" s="24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163</v>
      </c>
      <c r="AU160" s="17" t="s">
        <v>84</v>
      </c>
    </row>
    <row r="161" s="2" customFormat="1" ht="16.5" customHeight="1">
      <c r="A161" s="38"/>
      <c r="B161" s="39"/>
      <c r="C161" s="278" t="s">
        <v>253</v>
      </c>
      <c r="D161" s="278" t="s">
        <v>232</v>
      </c>
      <c r="E161" s="279" t="s">
        <v>1136</v>
      </c>
      <c r="F161" s="280" t="s">
        <v>1137</v>
      </c>
      <c r="G161" s="281" t="s">
        <v>1138</v>
      </c>
      <c r="H161" s="282">
        <v>20</v>
      </c>
      <c r="I161" s="283"/>
      <c r="J161" s="284">
        <f>ROUND(I161*H161,2)</f>
        <v>0</v>
      </c>
      <c r="K161" s="285"/>
      <c r="L161" s="286"/>
      <c r="M161" s="287" t="s">
        <v>1</v>
      </c>
      <c r="N161" s="288" t="s">
        <v>39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349</v>
      </c>
      <c r="AT161" s="239" t="s">
        <v>232</v>
      </c>
      <c r="AU161" s="239" t="s">
        <v>84</v>
      </c>
      <c r="AY161" s="17" t="s">
        <v>154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82</v>
      </c>
      <c r="BK161" s="240">
        <f>ROUND(I161*H161,2)</f>
        <v>0</v>
      </c>
      <c r="BL161" s="17" t="s">
        <v>249</v>
      </c>
      <c r="BM161" s="239" t="s">
        <v>360</v>
      </c>
    </row>
    <row r="162" s="2" customFormat="1">
      <c r="A162" s="38"/>
      <c r="B162" s="39"/>
      <c r="C162" s="40"/>
      <c r="D162" s="241" t="s">
        <v>163</v>
      </c>
      <c r="E162" s="40"/>
      <c r="F162" s="242" t="s">
        <v>1137</v>
      </c>
      <c r="G162" s="40"/>
      <c r="H162" s="40"/>
      <c r="I162" s="243"/>
      <c r="J162" s="40"/>
      <c r="K162" s="40"/>
      <c r="L162" s="44"/>
      <c r="M162" s="244"/>
      <c r="N162" s="24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163</v>
      </c>
      <c r="AU162" s="17" t="s">
        <v>84</v>
      </c>
    </row>
    <row r="163" s="2" customFormat="1" ht="33" customHeight="1">
      <c r="A163" s="38"/>
      <c r="B163" s="39"/>
      <c r="C163" s="227" t="s">
        <v>257</v>
      </c>
      <c r="D163" s="227" t="s">
        <v>157</v>
      </c>
      <c r="E163" s="228" t="s">
        <v>1139</v>
      </c>
      <c r="F163" s="229" t="s">
        <v>1140</v>
      </c>
      <c r="G163" s="230" t="s">
        <v>450</v>
      </c>
      <c r="H163" s="231">
        <v>2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39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249</v>
      </c>
      <c r="AT163" s="239" t="s">
        <v>157</v>
      </c>
      <c r="AU163" s="239" t="s">
        <v>84</v>
      </c>
      <c r="AY163" s="17" t="s">
        <v>154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82</v>
      </c>
      <c r="BK163" s="240">
        <f>ROUND(I163*H163,2)</f>
        <v>0</v>
      </c>
      <c r="BL163" s="17" t="s">
        <v>249</v>
      </c>
      <c r="BM163" s="239" t="s">
        <v>376</v>
      </c>
    </row>
    <row r="164" s="2" customFormat="1">
      <c r="A164" s="38"/>
      <c r="B164" s="39"/>
      <c r="C164" s="40"/>
      <c r="D164" s="241" t="s">
        <v>163</v>
      </c>
      <c r="E164" s="40"/>
      <c r="F164" s="242" t="s">
        <v>1140</v>
      </c>
      <c r="G164" s="40"/>
      <c r="H164" s="40"/>
      <c r="I164" s="243"/>
      <c r="J164" s="40"/>
      <c r="K164" s="40"/>
      <c r="L164" s="44"/>
      <c r="M164" s="244"/>
      <c r="N164" s="24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163</v>
      </c>
      <c r="AU164" s="17" t="s">
        <v>84</v>
      </c>
    </row>
    <row r="165" s="12" customFormat="1" ht="22.8" customHeight="1">
      <c r="A165" s="12"/>
      <c r="B165" s="211"/>
      <c r="C165" s="212"/>
      <c r="D165" s="213" t="s">
        <v>73</v>
      </c>
      <c r="E165" s="225" t="s">
        <v>899</v>
      </c>
      <c r="F165" s="225" t="s">
        <v>900</v>
      </c>
      <c r="G165" s="212"/>
      <c r="H165" s="212"/>
      <c r="I165" s="215"/>
      <c r="J165" s="226">
        <f>BK165</f>
        <v>0</v>
      </c>
      <c r="K165" s="212"/>
      <c r="L165" s="217"/>
      <c r="M165" s="218"/>
      <c r="N165" s="219"/>
      <c r="O165" s="219"/>
      <c r="P165" s="220">
        <f>SUM(P166:P175)</f>
        <v>0</v>
      </c>
      <c r="Q165" s="219"/>
      <c r="R165" s="220">
        <f>SUM(R166:R175)</f>
        <v>0</v>
      </c>
      <c r="S165" s="219"/>
      <c r="T165" s="221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2" t="s">
        <v>84</v>
      </c>
      <c r="AT165" s="223" t="s">
        <v>73</v>
      </c>
      <c r="AU165" s="223" t="s">
        <v>82</v>
      </c>
      <c r="AY165" s="222" t="s">
        <v>154</v>
      </c>
      <c r="BK165" s="224">
        <f>SUM(BK166:BK175)</f>
        <v>0</v>
      </c>
    </row>
    <row r="166" s="2" customFormat="1" ht="16.5" customHeight="1">
      <c r="A166" s="38"/>
      <c r="B166" s="39"/>
      <c r="C166" s="227" t="s">
        <v>266</v>
      </c>
      <c r="D166" s="227" t="s">
        <v>157</v>
      </c>
      <c r="E166" s="228" t="s">
        <v>1141</v>
      </c>
      <c r="F166" s="229" t="s">
        <v>1142</v>
      </c>
      <c r="G166" s="230" t="s">
        <v>450</v>
      </c>
      <c r="H166" s="231">
        <v>12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39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249</v>
      </c>
      <c r="AT166" s="239" t="s">
        <v>157</v>
      </c>
      <c r="AU166" s="239" t="s">
        <v>84</v>
      </c>
      <c r="AY166" s="17" t="s">
        <v>154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82</v>
      </c>
      <c r="BK166" s="240">
        <f>ROUND(I166*H166,2)</f>
        <v>0</v>
      </c>
      <c r="BL166" s="17" t="s">
        <v>249</v>
      </c>
      <c r="BM166" s="239" t="s">
        <v>387</v>
      </c>
    </row>
    <row r="167" s="2" customFormat="1">
      <c r="A167" s="38"/>
      <c r="B167" s="39"/>
      <c r="C167" s="40"/>
      <c r="D167" s="241" t="s">
        <v>163</v>
      </c>
      <c r="E167" s="40"/>
      <c r="F167" s="242" t="s">
        <v>1142</v>
      </c>
      <c r="G167" s="40"/>
      <c r="H167" s="40"/>
      <c r="I167" s="243"/>
      <c r="J167" s="40"/>
      <c r="K167" s="40"/>
      <c r="L167" s="44"/>
      <c r="M167" s="244"/>
      <c r="N167" s="24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163</v>
      </c>
      <c r="AU167" s="17" t="s">
        <v>84</v>
      </c>
    </row>
    <row r="168" s="2" customFormat="1" ht="16.5" customHeight="1">
      <c r="A168" s="38"/>
      <c r="B168" s="39"/>
      <c r="C168" s="227" t="s">
        <v>273</v>
      </c>
      <c r="D168" s="227" t="s">
        <v>157</v>
      </c>
      <c r="E168" s="228" t="s">
        <v>1143</v>
      </c>
      <c r="F168" s="229" t="s">
        <v>1144</v>
      </c>
      <c r="G168" s="230" t="s">
        <v>228</v>
      </c>
      <c r="H168" s="231">
        <v>1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39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249</v>
      </c>
      <c r="AT168" s="239" t="s">
        <v>157</v>
      </c>
      <c r="AU168" s="239" t="s">
        <v>84</v>
      </c>
      <c r="AY168" s="17" t="s">
        <v>154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82</v>
      </c>
      <c r="BK168" s="240">
        <f>ROUND(I168*H168,2)</f>
        <v>0</v>
      </c>
      <c r="BL168" s="17" t="s">
        <v>249</v>
      </c>
      <c r="BM168" s="239" t="s">
        <v>397</v>
      </c>
    </row>
    <row r="169" s="2" customFormat="1">
      <c r="A169" s="38"/>
      <c r="B169" s="39"/>
      <c r="C169" s="40"/>
      <c r="D169" s="241" t="s">
        <v>163</v>
      </c>
      <c r="E169" s="40"/>
      <c r="F169" s="242" t="s">
        <v>1144</v>
      </c>
      <c r="G169" s="40"/>
      <c r="H169" s="40"/>
      <c r="I169" s="243"/>
      <c r="J169" s="40"/>
      <c r="K169" s="40"/>
      <c r="L169" s="44"/>
      <c r="M169" s="244"/>
      <c r="N169" s="24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163</v>
      </c>
      <c r="AU169" s="17" t="s">
        <v>84</v>
      </c>
    </row>
    <row r="170" s="2" customFormat="1" ht="24.15" customHeight="1">
      <c r="A170" s="38"/>
      <c r="B170" s="39"/>
      <c r="C170" s="227" t="s">
        <v>7</v>
      </c>
      <c r="D170" s="227" t="s">
        <v>157</v>
      </c>
      <c r="E170" s="228" t="s">
        <v>1145</v>
      </c>
      <c r="F170" s="229" t="s">
        <v>1146</v>
      </c>
      <c r="G170" s="230" t="s">
        <v>228</v>
      </c>
      <c r="H170" s="231">
        <v>1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39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249</v>
      </c>
      <c r="AT170" s="239" t="s">
        <v>157</v>
      </c>
      <c r="AU170" s="239" t="s">
        <v>84</v>
      </c>
      <c r="AY170" s="17" t="s">
        <v>154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82</v>
      </c>
      <c r="BK170" s="240">
        <f>ROUND(I170*H170,2)</f>
        <v>0</v>
      </c>
      <c r="BL170" s="17" t="s">
        <v>249</v>
      </c>
      <c r="BM170" s="239" t="s">
        <v>409</v>
      </c>
    </row>
    <row r="171" s="2" customFormat="1">
      <c r="A171" s="38"/>
      <c r="B171" s="39"/>
      <c r="C171" s="40"/>
      <c r="D171" s="241" t="s">
        <v>163</v>
      </c>
      <c r="E171" s="40"/>
      <c r="F171" s="242" t="s">
        <v>1146</v>
      </c>
      <c r="G171" s="40"/>
      <c r="H171" s="40"/>
      <c r="I171" s="243"/>
      <c r="J171" s="40"/>
      <c r="K171" s="40"/>
      <c r="L171" s="44"/>
      <c r="M171" s="244"/>
      <c r="N171" s="24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84</v>
      </c>
    </row>
    <row r="172" s="2" customFormat="1" ht="24.15" customHeight="1">
      <c r="A172" s="38"/>
      <c r="B172" s="39"/>
      <c r="C172" s="227" t="s">
        <v>283</v>
      </c>
      <c r="D172" s="227" t="s">
        <v>157</v>
      </c>
      <c r="E172" s="228" t="s">
        <v>915</v>
      </c>
      <c r="F172" s="229" t="s">
        <v>916</v>
      </c>
      <c r="G172" s="230" t="s">
        <v>179</v>
      </c>
      <c r="H172" s="231">
        <v>0.021000000000000001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39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249</v>
      </c>
      <c r="AT172" s="239" t="s">
        <v>157</v>
      </c>
      <c r="AU172" s="239" t="s">
        <v>84</v>
      </c>
      <c r="AY172" s="17" t="s">
        <v>154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82</v>
      </c>
      <c r="BK172" s="240">
        <f>ROUND(I172*H172,2)</f>
        <v>0</v>
      </c>
      <c r="BL172" s="17" t="s">
        <v>249</v>
      </c>
      <c r="BM172" s="239" t="s">
        <v>421</v>
      </c>
    </row>
    <row r="173" s="2" customFormat="1">
      <c r="A173" s="38"/>
      <c r="B173" s="39"/>
      <c r="C173" s="40"/>
      <c r="D173" s="241" t="s">
        <v>163</v>
      </c>
      <c r="E173" s="40"/>
      <c r="F173" s="242" t="s">
        <v>916</v>
      </c>
      <c r="G173" s="40"/>
      <c r="H173" s="40"/>
      <c r="I173" s="243"/>
      <c r="J173" s="40"/>
      <c r="K173" s="40"/>
      <c r="L173" s="44"/>
      <c r="M173" s="244"/>
      <c r="N173" s="24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163</v>
      </c>
      <c r="AU173" s="17" t="s">
        <v>84</v>
      </c>
    </row>
    <row r="174" s="2" customFormat="1" ht="24.15" customHeight="1">
      <c r="A174" s="38"/>
      <c r="B174" s="39"/>
      <c r="C174" s="227" t="s">
        <v>289</v>
      </c>
      <c r="D174" s="227" t="s">
        <v>157</v>
      </c>
      <c r="E174" s="228" t="s">
        <v>1147</v>
      </c>
      <c r="F174" s="229" t="s">
        <v>1148</v>
      </c>
      <c r="G174" s="230" t="s">
        <v>179</v>
      </c>
      <c r="H174" s="231">
        <v>0.021000000000000001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39</v>
      </c>
      <c r="O174" s="91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249</v>
      </c>
      <c r="AT174" s="239" t="s">
        <v>157</v>
      </c>
      <c r="AU174" s="239" t="s">
        <v>84</v>
      </c>
      <c r="AY174" s="17" t="s">
        <v>154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82</v>
      </c>
      <c r="BK174" s="240">
        <f>ROUND(I174*H174,2)</f>
        <v>0</v>
      </c>
      <c r="BL174" s="17" t="s">
        <v>249</v>
      </c>
      <c r="BM174" s="239" t="s">
        <v>431</v>
      </c>
    </row>
    <row r="175" s="2" customFormat="1">
      <c r="A175" s="38"/>
      <c r="B175" s="39"/>
      <c r="C175" s="40"/>
      <c r="D175" s="241" t="s">
        <v>163</v>
      </c>
      <c r="E175" s="40"/>
      <c r="F175" s="242" t="s">
        <v>1148</v>
      </c>
      <c r="G175" s="40"/>
      <c r="H175" s="40"/>
      <c r="I175" s="243"/>
      <c r="J175" s="40"/>
      <c r="K175" s="40"/>
      <c r="L175" s="44"/>
      <c r="M175" s="244"/>
      <c r="N175" s="24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163</v>
      </c>
      <c r="AU175" s="17" t="s">
        <v>84</v>
      </c>
    </row>
    <row r="176" s="12" customFormat="1" ht="25.92" customHeight="1">
      <c r="A176" s="12"/>
      <c r="B176" s="211"/>
      <c r="C176" s="212"/>
      <c r="D176" s="213" t="s">
        <v>73</v>
      </c>
      <c r="E176" s="214" t="s">
        <v>1087</v>
      </c>
      <c r="F176" s="214" t="s">
        <v>1088</v>
      </c>
      <c r="G176" s="212"/>
      <c r="H176" s="212"/>
      <c r="I176" s="215"/>
      <c r="J176" s="216">
        <f>BK176</f>
        <v>0</v>
      </c>
      <c r="K176" s="212"/>
      <c r="L176" s="217"/>
      <c r="M176" s="218"/>
      <c r="N176" s="219"/>
      <c r="O176" s="219"/>
      <c r="P176" s="220">
        <f>SUM(P177:P180)</f>
        <v>0</v>
      </c>
      <c r="Q176" s="219"/>
      <c r="R176" s="220">
        <f>SUM(R177:R180)</f>
        <v>0</v>
      </c>
      <c r="S176" s="219"/>
      <c r="T176" s="221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2" t="s">
        <v>161</v>
      </c>
      <c r="AT176" s="223" t="s">
        <v>73</v>
      </c>
      <c r="AU176" s="223" t="s">
        <v>74</v>
      </c>
      <c r="AY176" s="222" t="s">
        <v>154</v>
      </c>
      <c r="BK176" s="224">
        <f>SUM(BK177:BK180)</f>
        <v>0</v>
      </c>
    </row>
    <row r="177" s="2" customFormat="1" ht="21.75" customHeight="1">
      <c r="A177" s="38"/>
      <c r="B177" s="39"/>
      <c r="C177" s="227" t="s">
        <v>302</v>
      </c>
      <c r="D177" s="227" t="s">
        <v>157</v>
      </c>
      <c r="E177" s="228" t="s">
        <v>1089</v>
      </c>
      <c r="F177" s="229" t="s">
        <v>1090</v>
      </c>
      <c r="G177" s="230" t="s">
        <v>1091</v>
      </c>
      <c r="H177" s="231">
        <v>60</v>
      </c>
      <c r="I177" s="232"/>
      <c r="J177" s="233">
        <f>ROUND(I177*H177,2)</f>
        <v>0</v>
      </c>
      <c r="K177" s="234"/>
      <c r="L177" s="44"/>
      <c r="M177" s="235" t="s">
        <v>1</v>
      </c>
      <c r="N177" s="236" t="s">
        <v>39</v>
      </c>
      <c r="O177" s="91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9" t="s">
        <v>1092</v>
      </c>
      <c r="AT177" s="239" t="s">
        <v>157</v>
      </c>
      <c r="AU177" s="239" t="s">
        <v>82</v>
      </c>
      <c r="AY177" s="17" t="s">
        <v>154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7" t="s">
        <v>82</v>
      </c>
      <c r="BK177" s="240">
        <f>ROUND(I177*H177,2)</f>
        <v>0</v>
      </c>
      <c r="BL177" s="17" t="s">
        <v>1092</v>
      </c>
      <c r="BM177" s="239" t="s">
        <v>442</v>
      </c>
    </row>
    <row r="178" s="2" customFormat="1">
      <c r="A178" s="38"/>
      <c r="B178" s="39"/>
      <c r="C178" s="40"/>
      <c r="D178" s="241" t="s">
        <v>163</v>
      </c>
      <c r="E178" s="40"/>
      <c r="F178" s="242" t="s">
        <v>1090</v>
      </c>
      <c r="G178" s="40"/>
      <c r="H178" s="40"/>
      <c r="I178" s="243"/>
      <c r="J178" s="40"/>
      <c r="K178" s="40"/>
      <c r="L178" s="44"/>
      <c r="M178" s="244"/>
      <c r="N178" s="24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163</v>
      </c>
      <c r="AU178" s="17" t="s">
        <v>82</v>
      </c>
    </row>
    <row r="179" s="2" customFormat="1" ht="24.15" customHeight="1">
      <c r="A179" s="38"/>
      <c r="B179" s="39"/>
      <c r="C179" s="227" t="s">
        <v>309</v>
      </c>
      <c r="D179" s="227" t="s">
        <v>157</v>
      </c>
      <c r="E179" s="228" t="s">
        <v>1093</v>
      </c>
      <c r="F179" s="229" t="s">
        <v>1149</v>
      </c>
      <c r="G179" s="230" t="s">
        <v>1091</v>
      </c>
      <c r="H179" s="231">
        <v>15</v>
      </c>
      <c r="I179" s="232"/>
      <c r="J179" s="233">
        <f>ROUND(I179*H179,2)</f>
        <v>0</v>
      </c>
      <c r="K179" s="234"/>
      <c r="L179" s="44"/>
      <c r="M179" s="235" t="s">
        <v>1</v>
      </c>
      <c r="N179" s="236" t="s">
        <v>39</v>
      </c>
      <c r="O179" s="91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9" t="s">
        <v>1092</v>
      </c>
      <c r="AT179" s="239" t="s">
        <v>157</v>
      </c>
      <c r="AU179" s="239" t="s">
        <v>82</v>
      </c>
      <c r="AY179" s="17" t="s">
        <v>154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7" t="s">
        <v>82</v>
      </c>
      <c r="BK179" s="240">
        <f>ROUND(I179*H179,2)</f>
        <v>0</v>
      </c>
      <c r="BL179" s="17" t="s">
        <v>1092</v>
      </c>
      <c r="BM179" s="239" t="s">
        <v>454</v>
      </c>
    </row>
    <row r="180" s="2" customFormat="1">
      <c r="A180" s="38"/>
      <c r="B180" s="39"/>
      <c r="C180" s="40"/>
      <c r="D180" s="241" t="s">
        <v>163</v>
      </c>
      <c r="E180" s="40"/>
      <c r="F180" s="242" t="s">
        <v>1149</v>
      </c>
      <c r="G180" s="40"/>
      <c r="H180" s="40"/>
      <c r="I180" s="243"/>
      <c r="J180" s="40"/>
      <c r="K180" s="40"/>
      <c r="L180" s="44"/>
      <c r="M180" s="291"/>
      <c r="N180" s="292"/>
      <c r="O180" s="293"/>
      <c r="P180" s="293"/>
      <c r="Q180" s="293"/>
      <c r="R180" s="293"/>
      <c r="S180" s="293"/>
      <c r="T180" s="294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163</v>
      </c>
      <c r="AU180" s="17" t="s">
        <v>82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67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4dNLY5uTwIyVPnsC1KdQVzZnZFaiVeIwd1yrIzCOykgwJJ0PizEgfX1ZjtfLS2chcLYdPQKJ435jrWo5XJBn5w==" hashValue="5RCq6Nj00BTf20cLDEvm+YY0r/vdbJE2r/mbTkHKV6XTFqTu1DIuNr7dpNNFlWuA2Dls3Ovga0PM/yZ+1Vs9jQ==" algorithmName="SHA-512" password="CC35"/>
  <autoFilter ref="C124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5. 10. 2022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33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ROUND((SUM(BE118:BE122)),  2)</f>
        <v>0</v>
      </c>
      <c r="G33" s="38"/>
      <c r="H33" s="38"/>
      <c r="I33" s="164">
        <v>0.20999999999999999</v>
      </c>
      <c r="J33" s="163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ROUND((SUM(BF118:BF122)),  2)</f>
        <v>0</v>
      </c>
      <c r="G34" s="38"/>
      <c r="H34" s="38"/>
      <c r="I34" s="164">
        <v>0.14999999999999999</v>
      </c>
      <c r="J34" s="163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ROUND((SUM(BG118:BG122)),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ROUND((SUM(BH118:BH122)),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ROUND((SUM(BI118:BI122)),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D.1.4.7 - Elektro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1151</v>
      </c>
      <c r="E97" s="191"/>
      <c r="F97" s="191"/>
      <c r="G97" s="191"/>
      <c r="H97" s="191"/>
      <c r="I97" s="191"/>
      <c r="J97" s="192">
        <f>J119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1152</v>
      </c>
      <c r="E98" s="196"/>
      <c r="F98" s="196"/>
      <c r="G98" s="196"/>
      <c r="H98" s="196"/>
      <c r="I98" s="196"/>
      <c r="J98" s="197">
        <f>J120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139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83" t="str">
        <f>E7</f>
        <v>DC Veská - rek. L. křídla 2. NP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D.1.4.7 - Elektro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5. 10. 2022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9"/>
      <c r="B117" s="200"/>
      <c r="C117" s="201" t="s">
        <v>140</v>
      </c>
      <c r="D117" s="202" t="s">
        <v>59</v>
      </c>
      <c r="E117" s="202" t="s">
        <v>55</v>
      </c>
      <c r="F117" s="202" t="s">
        <v>56</v>
      </c>
      <c r="G117" s="202" t="s">
        <v>141</v>
      </c>
      <c r="H117" s="202" t="s">
        <v>142</v>
      </c>
      <c r="I117" s="202" t="s">
        <v>143</v>
      </c>
      <c r="J117" s="203" t="s">
        <v>118</v>
      </c>
      <c r="K117" s="204" t="s">
        <v>144</v>
      </c>
      <c r="L117" s="205"/>
      <c r="M117" s="100" t="s">
        <v>1</v>
      </c>
      <c r="N117" s="101" t="s">
        <v>38</v>
      </c>
      <c r="O117" s="101" t="s">
        <v>145</v>
      </c>
      <c r="P117" s="101" t="s">
        <v>146</v>
      </c>
      <c r="Q117" s="101" t="s">
        <v>147</v>
      </c>
      <c r="R117" s="101" t="s">
        <v>148</v>
      </c>
      <c r="S117" s="101" t="s">
        <v>149</v>
      </c>
      <c r="T117" s="102" t="s">
        <v>150</v>
      </c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</row>
    <row r="118" s="2" customFormat="1" ht="22.8" customHeight="1">
      <c r="A118" s="38"/>
      <c r="B118" s="39"/>
      <c r="C118" s="107" t="s">
        <v>151</v>
      </c>
      <c r="D118" s="40"/>
      <c r="E118" s="40"/>
      <c r="F118" s="40"/>
      <c r="G118" s="40"/>
      <c r="H118" s="40"/>
      <c r="I118" s="40"/>
      <c r="J118" s="206">
        <f>BK118</f>
        <v>0</v>
      </c>
      <c r="K118" s="40"/>
      <c r="L118" s="44"/>
      <c r="M118" s="103"/>
      <c r="N118" s="207"/>
      <c r="O118" s="104"/>
      <c r="P118" s="208">
        <f>P119</f>
        <v>0</v>
      </c>
      <c r="Q118" s="104"/>
      <c r="R118" s="208">
        <f>R119</f>
        <v>0</v>
      </c>
      <c r="S118" s="104"/>
      <c r="T118" s="209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73</v>
      </c>
      <c r="AU118" s="17" t="s">
        <v>120</v>
      </c>
      <c r="BK118" s="210">
        <f>BK119</f>
        <v>0</v>
      </c>
    </row>
    <row r="119" s="12" customFormat="1" ht="25.92" customHeight="1">
      <c r="A119" s="12"/>
      <c r="B119" s="211"/>
      <c r="C119" s="212"/>
      <c r="D119" s="213" t="s">
        <v>73</v>
      </c>
      <c r="E119" s="214" t="s">
        <v>1153</v>
      </c>
      <c r="F119" s="214" t="s">
        <v>1154</v>
      </c>
      <c r="G119" s="212"/>
      <c r="H119" s="212"/>
      <c r="I119" s="215"/>
      <c r="J119" s="216">
        <f>BK119</f>
        <v>0</v>
      </c>
      <c r="K119" s="212"/>
      <c r="L119" s="217"/>
      <c r="M119" s="218"/>
      <c r="N119" s="219"/>
      <c r="O119" s="219"/>
      <c r="P119" s="220">
        <f>P120</f>
        <v>0</v>
      </c>
      <c r="Q119" s="219"/>
      <c r="R119" s="220">
        <f>R120</f>
        <v>0</v>
      </c>
      <c r="S119" s="219"/>
      <c r="T119" s="22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2" t="s">
        <v>161</v>
      </c>
      <c r="AT119" s="223" t="s">
        <v>73</v>
      </c>
      <c r="AU119" s="223" t="s">
        <v>74</v>
      </c>
      <c r="AY119" s="222" t="s">
        <v>154</v>
      </c>
      <c r="BK119" s="224">
        <f>BK120</f>
        <v>0</v>
      </c>
    </row>
    <row r="120" s="12" customFormat="1" ht="22.8" customHeight="1">
      <c r="A120" s="12"/>
      <c r="B120" s="211"/>
      <c r="C120" s="212"/>
      <c r="D120" s="213" t="s">
        <v>73</v>
      </c>
      <c r="E120" s="225" t="s">
        <v>1155</v>
      </c>
      <c r="F120" s="225" t="s">
        <v>1156</v>
      </c>
      <c r="G120" s="212"/>
      <c r="H120" s="212"/>
      <c r="I120" s="215"/>
      <c r="J120" s="226">
        <f>BK120</f>
        <v>0</v>
      </c>
      <c r="K120" s="212"/>
      <c r="L120" s="217"/>
      <c r="M120" s="218"/>
      <c r="N120" s="219"/>
      <c r="O120" s="219"/>
      <c r="P120" s="220">
        <f>SUM(P121:P122)</f>
        <v>0</v>
      </c>
      <c r="Q120" s="219"/>
      <c r="R120" s="220">
        <f>SUM(R121:R122)</f>
        <v>0</v>
      </c>
      <c r="S120" s="219"/>
      <c r="T120" s="221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2" t="s">
        <v>161</v>
      </c>
      <c r="AT120" s="223" t="s">
        <v>73</v>
      </c>
      <c r="AU120" s="223" t="s">
        <v>82</v>
      </c>
      <c r="AY120" s="222" t="s">
        <v>154</v>
      </c>
      <c r="BK120" s="224">
        <f>SUM(BK121:BK122)</f>
        <v>0</v>
      </c>
    </row>
    <row r="121" s="2" customFormat="1" ht="24.15" customHeight="1">
      <c r="A121" s="38"/>
      <c r="B121" s="39"/>
      <c r="C121" s="227" t="s">
        <v>82</v>
      </c>
      <c r="D121" s="227" t="s">
        <v>157</v>
      </c>
      <c r="E121" s="228" t="s">
        <v>108</v>
      </c>
      <c r="F121" s="229" t="s">
        <v>1157</v>
      </c>
      <c r="G121" s="230" t="s">
        <v>394</v>
      </c>
      <c r="H121" s="231">
        <v>1</v>
      </c>
      <c r="I121" s="232"/>
      <c r="J121" s="233">
        <f>ROUND(I121*H121,2)</f>
        <v>0</v>
      </c>
      <c r="K121" s="234"/>
      <c r="L121" s="44"/>
      <c r="M121" s="235" t="s">
        <v>1</v>
      </c>
      <c r="N121" s="236" t="s">
        <v>39</v>
      </c>
      <c r="O121" s="91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9" t="s">
        <v>1158</v>
      </c>
      <c r="AT121" s="239" t="s">
        <v>157</v>
      </c>
      <c r="AU121" s="239" t="s">
        <v>84</v>
      </c>
      <c r="AY121" s="17" t="s">
        <v>154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7" t="s">
        <v>82</v>
      </c>
      <c r="BK121" s="240">
        <f>ROUND(I121*H121,2)</f>
        <v>0</v>
      </c>
      <c r="BL121" s="17" t="s">
        <v>1158</v>
      </c>
      <c r="BM121" s="239" t="s">
        <v>1159</v>
      </c>
    </row>
    <row r="122" s="2" customFormat="1">
      <c r="A122" s="38"/>
      <c r="B122" s="39"/>
      <c r="C122" s="40"/>
      <c r="D122" s="241" t="s">
        <v>163</v>
      </c>
      <c r="E122" s="40"/>
      <c r="F122" s="242" t="s">
        <v>1157</v>
      </c>
      <c r="G122" s="40"/>
      <c r="H122" s="40"/>
      <c r="I122" s="243"/>
      <c r="J122" s="40"/>
      <c r="K122" s="40"/>
      <c r="L122" s="44"/>
      <c r="M122" s="291"/>
      <c r="N122" s="292"/>
      <c r="O122" s="293"/>
      <c r="P122" s="293"/>
      <c r="Q122" s="293"/>
      <c r="R122" s="293"/>
      <c r="S122" s="293"/>
      <c r="T122" s="294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163</v>
      </c>
      <c r="AU122" s="17" t="s">
        <v>84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FWBAf6XJPzDJHne5FNXk4Spwx00LieUvOebAck/S+4X2RSgF4ROS6LDo0LxARsyja9I7+uHb14yNAarjog48OQ==" hashValue="f/ZxA/gPdU09LdcZXZllZDdJhenJW3V0hoxoDbCTMuGbVRoDkjFMgDgJjRd7o1DRLYZxvqURYijdSvUcGcESC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5. 10. 2022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33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ROUND((SUM(BE120:BE138)),  2)</f>
        <v>0</v>
      </c>
      <c r="G33" s="38"/>
      <c r="H33" s="38"/>
      <c r="I33" s="164">
        <v>0.20999999999999999</v>
      </c>
      <c r="J33" s="163">
        <f>ROUND(((SUM(BE120:BE138))*I33),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ROUND((SUM(BF120:BF138)),  2)</f>
        <v>0</v>
      </c>
      <c r="G34" s="38"/>
      <c r="H34" s="38"/>
      <c r="I34" s="164">
        <v>0.14999999999999999</v>
      </c>
      <c r="J34" s="163">
        <f>ROUND(((SUM(BF120:BF138))*I34),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ROUND((SUM(BG120:BG138)),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ROUND((SUM(BH120:BH138)),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ROUND((SUM(BI120:BI138)),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1160</v>
      </c>
      <c r="E97" s="191"/>
      <c r="F97" s="191"/>
      <c r="G97" s="191"/>
      <c r="H97" s="191"/>
      <c r="I97" s="191"/>
      <c r="J97" s="192">
        <f>J121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1161</v>
      </c>
      <c r="E98" s="196"/>
      <c r="F98" s="196"/>
      <c r="G98" s="196"/>
      <c r="H98" s="196"/>
      <c r="I98" s="196"/>
      <c r="J98" s="197">
        <f>J122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1162</v>
      </c>
      <c r="E99" s="196"/>
      <c r="F99" s="196"/>
      <c r="G99" s="196"/>
      <c r="H99" s="196"/>
      <c r="I99" s="196"/>
      <c r="J99" s="197">
        <f>J132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1163</v>
      </c>
      <c r="E100" s="196"/>
      <c r="F100" s="196"/>
      <c r="G100" s="196"/>
      <c r="H100" s="196"/>
      <c r="I100" s="196"/>
      <c r="J100" s="197">
        <f>J136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DC Veská - rek. L. křídla 2. NP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VRN - Vedlejší rozpočtové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5. 10. 2022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9"/>
      <c r="B119" s="200"/>
      <c r="C119" s="201" t="s">
        <v>140</v>
      </c>
      <c r="D119" s="202" t="s">
        <v>59</v>
      </c>
      <c r="E119" s="202" t="s">
        <v>55</v>
      </c>
      <c r="F119" s="202" t="s">
        <v>56</v>
      </c>
      <c r="G119" s="202" t="s">
        <v>141</v>
      </c>
      <c r="H119" s="202" t="s">
        <v>142</v>
      </c>
      <c r="I119" s="202" t="s">
        <v>143</v>
      </c>
      <c r="J119" s="203" t="s">
        <v>118</v>
      </c>
      <c r="K119" s="204" t="s">
        <v>144</v>
      </c>
      <c r="L119" s="205"/>
      <c r="M119" s="100" t="s">
        <v>1</v>
      </c>
      <c r="N119" s="101" t="s">
        <v>38</v>
      </c>
      <c r="O119" s="101" t="s">
        <v>145</v>
      </c>
      <c r="P119" s="101" t="s">
        <v>146</v>
      </c>
      <c r="Q119" s="101" t="s">
        <v>147</v>
      </c>
      <c r="R119" s="101" t="s">
        <v>148</v>
      </c>
      <c r="S119" s="101" t="s">
        <v>149</v>
      </c>
      <c r="T119" s="102" t="s">
        <v>150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151</v>
      </c>
      <c r="D120" s="40"/>
      <c r="E120" s="40"/>
      <c r="F120" s="40"/>
      <c r="G120" s="40"/>
      <c r="H120" s="40"/>
      <c r="I120" s="40"/>
      <c r="J120" s="206">
        <f>BK120</f>
        <v>0</v>
      </c>
      <c r="K120" s="40"/>
      <c r="L120" s="44"/>
      <c r="M120" s="103"/>
      <c r="N120" s="207"/>
      <c r="O120" s="104"/>
      <c r="P120" s="208">
        <f>P121</f>
        <v>0</v>
      </c>
      <c r="Q120" s="104"/>
      <c r="R120" s="208">
        <f>R121</f>
        <v>0</v>
      </c>
      <c r="S120" s="104"/>
      <c r="T120" s="209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73</v>
      </c>
      <c r="AU120" s="17" t="s">
        <v>120</v>
      </c>
      <c r="BK120" s="210">
        <f>BK121</f>
        <v>0</v>
      </c>
    </row>
    <row r="121" s="12" customFormat="1" ht="25.92" customHeight="1">
      <c r="A121" s="12"/>
      <c r="B121" s="211"/>
      <c r="C121" s="212"/>
      <c r="D121" s="213" t="s">
        <v>73</v>
      </c>
      <c r="E121" s="214" t="s">
        <v>110</v>
      </c>
      <c r="F121" s="214" t="s">
        <v>111</v>
      </c>
      <c r="G121" s="212"/>
      <c r="H121" s="212"/>
      <c r="I121" s="215"/>
      <c r="J121" s="216">
        <f>BK121</f>
        <v>0</v>
      </c>
      <c r="K121" s="212"/>
      <c r="L121" s="217"/>
      <c r="M121" s="218"/>
      <c r="N121" s="219"/>
      <c r="O121" s="219"/>
      <c r="P121" s="220">
        <f>P122+P132+P136</f>
        <v>0</v>
      </c>
      <c r="Q121" s="219"/>
      <c r="R121" s="220">
        <f>R122+R132+R136</f>
        <v>0</v>
      </c>
      <c r="S121" s="219"/>
      <c r="T121" s="221">
        <f>T122+T132+T136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2" t="s">
        <v>186</v>
      </c>
      <c r="AT121" s="223" t="s">
        <v>73</v>
      </c>
      <c r="AU121" s="223" t="s">
        <v>74</v>
      </c>
      <c r="AY121" s="222" t="s">
        <v>154</v>
      </c>
      <c r="BK121" s="224">
        <f>BK122+BK132+BK136</f>
        <v>0</v>
      </c>
    </row>
    <row r="122" s="12" customFormat="1" ht="22.8" customHeight="1">
      <c r="A122" s="12"/>
      <c r="B122" s="211"/>
      <c r="C122" s="212"/>
      <c r="D122" s="213" t="s">
        <v>73</v>
      </c>
      <c r="E122" s="225" t="s">
        <v>1164</v>
      </c>
      <c r="F122" s="225" t="s">
        <v>1165</v>
      </c>
      <c r="G122" s="212"/>
      <c r="H122" s="212"/>
      <c r="I122" s="215"/>
      <c r="J122" s="226">
        <f>BK122</f>
        <v>0</v>
      </c>
      <c r="K122" s="212"/>
      <c r="L122" s="217"/>
      <c r="M122" s="218"/>
      <c r="N122" s="219"/>
      <c r="O122" s="219"/>
      <c r="P122" s="220">
        <f>SUM(P123:P131)</f>
        <v>0</v>
      </c>
      <c r="Q122" s="219"/>
      <c r="R122" s="220">
        <f>SUM(R123:R131)</f>
        <v>0</v>
      </c>
      <c r="S122" s="219"/>
      <c r="T122" s="221">
        <f>SUM(T123:T131)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186</v>
      </c>
      <c r="AT122" s="223" t="s">
        <v>73</v>
      </c>
      <c r="AU122" s="223" t="s">
        <v>82</v>
      </c>
      <c r="AY122" s="222" t="s">
        <v>154</v>
      </c>
      <c r="BK122" s="224">
        <f>SUM(BK123:BK131)</f>
        <v>0</v>
      </c>
    </row>
    <row r="123" s="2" customFormat="1" ht="16.5" customHeight="1">
      <c r="A123" s="38"/>
      <c r="B123" s="39"/>
      <c r="C123" s="227" t="s">
        <v>82</v>
      </c>
      <c r="D123" s="227" t="s">
        <v>157</v>
      </c>
      <c r="E123" s="228" t="s">
        <v>1166</v>
      </c>
      <c r="F123" s="229" t="s">
        <v>1167</v>
      </c>
      <c r="G123" s="230" t="s">
        <v>394</v>
      </c>
      <c r="H123" s="231">
        <v>1</v>
      </c>
      <c r="I123" s="232"/>
      <c r="J123" s="233">
        <f>ROUND(I123*H123,2)</f>
        <v>0</v>
      </c>
      <c r="K123" s="234"/>
      <c r="L123" s="44"/>
      <c r="M123" s="235" t="s">
        <v>1</v>
      </c>
      <c r="N123" s="236" t="s">
        <v>39</v>
      </c>
      <c r="O123" s="91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9" t="s">
        <v>1168</v>
      </c>
      <c r="AT123" s="239" t="s">
        <v>157</v>
      </c>
      <c r="AU123" s="239" t="s">
        <v>84</v>
      </c>
      <c r="AY123" s="17" t="s">
        <v>154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7" t="s">
        <v>82</v>
      </c>
      <c r="BK123" s="240">
        <f>ROUND(I123*H123,2)</f>
        <v>0</v>
      </c>
      <c r="BL123" s="17" t="s">
        <v>1168</v>
      </c>
      <c r="BM123" s="239" t="s">
        <v>1169</v>
      </c>
    </row>
    <row r="124" s="2" customFormat="1">
      <c r="A124" s="38"/>
      <c r="B124" s="39"/>
      <c r="C124" s="40"/>
      <c r="D124" s="241" t="s">
        <v>163</v>
      </c>
      <c r="E124" s="40"/>
      <c r="F124" s="242" t="s">
        <v>1167</v>
      </c>
      <c r="G124" s="40"/>
      <c r="H124" s="40"/>
      <c r="I124" s="243"/>
      <c r="J124" s="40"/>
      <c r="K124" s="40"/>
      <c r="L124" s="44"/>
      <c r="M124" s="244"/>
      <c r="N124" s="24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163</v>
      </c>
      <c r="AU124" s="17" t="s">
        <v>84</v>
      </c>
    </row>
    <row r="125" s="2" customFormat="1">
      <c r="A125" s="38"/>
      <c r="B125" s="39"/>
      <c r="C125" s="40"/>
      <c r="D125" s="241" t="s">
        <v>236</v>
      </c>
      <c r="E125" s="40"/>
      <c r="F125" s="289" t="s">
        <v>1170</v>
      </c>
      <c r="G125" s="40"/>
      <c r="H125" s="40"/>
      <c r="I125" s="243"/>
      <c r="J125" s="40"/>
      <c r="K125" s="40"/>
      <c r="L125" s="44"/>
      <c r="M125" s="244"/>
      <c r="N125" s="24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236</v>
      </c>
      <c r="AU125" s="17" t="s">
        <v>84</v>
      </c>
    </row>
    <row r="126" s="2" customFormat="1" ht="16.5" customHeight="1">
      <c r="A126" s="38"/>
      <c r="B126" s="39"/>
      <c r="C126" s="227" t="s">
        <v>84</v>
      </c>
      <c r="D126" s="227" t="s">
        <v>157</v>
      </c>
      <c r="E126" s="228" t="s">
        <v>1171</v>
      </c>
      <c r="F126" s="229" t="s">
        <v>1172</v>
      </c>
      <c r="G126" s="230" t="s">
        <v>394</v>
      </c>
      <c r="H126" s="231">
        <v>1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39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1168</v>
      </c>
      <c r="AT126" s="239" t="s">
        <v>157</v>
      </c>
      <c r="AU126" s="239" t="s">
        <v>84</v>
      </c>
      <c r="AY126" s="17" t="s">
        <v>154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82</v>
      </c>
      <c r="BK126" s="240">
        <f>ROUND(I126*H126,2)</f>
        <v>0</v>
      </c>
      <c r="BL126" s="17" t="s">
        <v>1168</v>
      </c>
      <c r="BM126" s="239" t="s">
        <v>1173</v>
      </c>
    </row>
    <row r="127" s="2" customFormat="1">
      <c r="A127" s="38"/>
      <c r="B127" s="39"/>
      <c r="C127" s="40"/>
      <c r="D127" s="241" t="s">
        <v>163</v>
      </c>
      <c r="E127" s="40"/>
      <c r="F127" s="242" t="s">
        <v>1172</v>
      </c>
      <c r="G127" s="40"/>
      <c r="H127" s="40"/>
      <c r="I127" s="243"/>
      <c r="J127" s="40"/>
      <c r="K127" s="40"/>
      <c r="L127" s="44"/>
      <c r="M127" s="244"/>
      <c r="N127" s="24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163</v>
      </c>
      <c r="AU127" s="17" t="s">
        <v>84</v>
      </c>
    </row>
    <row r="128" s="2" customFormat="1" ht="16.5" customHeight="1">
      <c r="A128" s="38"/>
      <c r="B128" s="39"/>
      <c r="C128" s="227" t="s">
        <v>155</v>
      </c>
      <c r="D128" s="227" t="s">
        <v>157</v>
      </c>
      <c r="E128" s="228" t="s">
        <v>1174</v>
      </c>
      <c r="F128" s="229" t="s">
        <v>1175</v>
      </c>
      <c r="G128" s="230" t="s">
        <v>394</v>
      </c>
      <c r="H128" s="231">
        <v>1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39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1168</v>
      </c>
      <c r="AT128" s="239" t="s">
        <v>157</v>
      </c>
      <c r="AU128" s="239" t="s">
        <v>84</v>
      </c>
      <c r="AY128" s="17" t="s">
        <v>154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82</v>
      </c>
      <c r="BK128" s="240">
        <f>ROUND(I128*H128,2)</f>
        <v>0</v>
      </c>
      <c r="BL128" s="17" t="s">
        <v>1168</v>
      </c>
      <c r="BM128" s="239" t="s">
        <v>1176</v>
      </c>
    </row>
    <row r="129" s="2" customFormat="1">
      <c r="A129" s="38"/>
      <c r="B129" s="39"/>
      <c r="C129" s="40"/>
      <c r="D129" s="241" t="s">
        <v>163</v>
      </c>
      <c r="E129" s="40"/>
      <c r="F129" s="242" t="s">
        <v>1175</v>
      </c>
      <c r="G129" s="40"/>
      <c r="H129" s="40"/>
      <c r="I129" s="243"/>
      <c r="J129" s="40"/>
      <c r="K129" s="40"/>
      <c r="L129" s="44"/>
      <c r="M129" s="244"/>
      <c r="N129" s="24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163</v>
      </c>
      <c r="AU129" s="17" t="s">
        <v>84</v>
      </c>
    </row>
    <row r="130" s="2" customFormat="1" ht="16.5" customHeight="1">
      <c r="A130" s="38"/>
      <c r="B130" s="39"/>
      <c r="C130" s="227" t="s">
        <v>161</v>
      </c>
      <c r="D130" s="227" t="s">
        <v>157</v>
      </c>
      <c r="E130" s="228" t="s">
        <v>1177</v>
      </c>
      <c r="F130" s="229" t="s">
        <v>1178</v>
      </c>
      <c r="G130" s="230" t="s">
        <v>394</v>
      </c>
      <c r="H130" s="231">
        <v>1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39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1168</v>
      </c>
      <c r="AT130" s="239" t="s">
        <v>157</v>
      </c>
      <c r="AU130" s="239" t="s">
        <v>84</v>
      </c>
      <c r="AY130" s="17" t="s">
        <v>154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82</v>
      </c>
      <c r="BK130" s="240">
        <f>ROUND(I130*H130,2)</f>
        <v>0</v>
      </c>
      <c r="BL130" s="17" t="s">
        <v>1168</v>
      </c>
      <c r="BM130" s="239" t="s">
        <v>1179</v>
      </c>
    </row>
    <row r="131" s="2" customFormat="1">
      <c r="A131" s="38"/>
      <c r="B131" s="39"/>
      <c r="C131" s="40"/>
      <c r="D131" s="241" t="s">
        <v>163</v>
      </c>
      <c r="E131" s="40"/>
      <c r="F131" s="242" t="s">
        <v>1178</v>
      </c>
      <c r="G131" s="40"/>
      <c r="H131" s="40"/>
      <c r="I131" s="243"/>
      <c r="J131" s="40"/>
      <c r="K131" s="40"/>
      <c r="L131" s="44"/>
      <c r="M131" s="244"/>
      <c r="N131" s="24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163</v>
      </c>
      <c r="AU131" s="17" t="s">
        <v>84</v>
      </c>
    </row>
    <row r="132" s="12" customFormat="1" ht="22.8" customHeight="1">
      <c r="A132" s="12"/>
      <c r="B132" s="211"/>
      <c r="C132" s="212"/>
      <c r="D132" s="213" t="s">
        <v>73</v>
      </c>
      <c r="E132" s="225" t="s">
        <v>1180</v>
      </c>
      <c r="F132" s="225" t="s">
        <v>1181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SUM(P133:P135)</f>
        <v>0</v>
      </c>
      <c r="Q132" s="219"/>
      <c r="R132" s="220">
        <f>SUM(R133:R135)</f>
        <v>0</v>
      </c>
      <c r="S132" s="219"/>
      <c r="T132" s="221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186</v>
      </c>
      <c r="AT132" s="223" t="s">
        <v>73</v>
      </c>
      <c r="AU132" s="223" t="s">
        <v>82</v>
      </c>
      <c r="AY132" s="222" t="s">
        <v>154</v>
      </c>
      <c r="BK132" s="224">
        <f>SUM(BK133:BK135)</f>
        <v>0</v>
      </c>
    </row>
    <row r="133" s="2" customFormat="1" ht="16.5" customHeight="1">
      <c r="A133" s="38"/>
      <c r="B133" s="39"/>
      <c r="C133" s="227" t="s">
        <v>186</v>
      </c>
      <c r="D133" s="227" t="s">
        <v>157</v>
      </c>
      <c r="E133" s="228" t="s">
        <v>1182</v>
      </c>
      <c r="F133" s="229" t="s">
        <v>1183</v>
      </c>
      <c r="G133" s="230" t="s">
        <v>394</v>
      </c>
      <c r="H133" s="231">
        <v>1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39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1168</v>
      </c>
      <c r="AT133" s="239" t="s">
        <v>157</v>
      </c>
      <c r="AU133" s="239" t="s">
        <v>84</v>
      </c>
      <c r="AY133" s="17" t="s">
        <v>154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82</v>
      </c>
      <c r="BK133" s="240">
        <f>ROUND(I133*H133,2)</f>
        <v>0</v>
      </c>
      <c r="BL133" s="17" t="s">
        <v>1168</v>
      </c>
      <c r="BM133" s="239" t="s">
        <v>1184</v>
      </c>
    </row>
    <row r="134" s="2" customFormat="1">
      <c r="A134" s="38"/>
      <c r="B134" s="39"/>
      <c r="C134" s="40"/>
      <c r="D134" s="241" t="s">
        <v>163</v>
      </c>
      <c r="E134" s="40"/>
      <c r="F134" s="242" t="s">
        <v>1183</v>
      </c>
      <c r="G134" s="40"/>
      <c r="H134" s="40"/>
      <c r="I134" s="243"/>
      <c r="J134" s="40"/>
      <c r="K134" s="40"/>
      <c r="L134" s="44"/>
      <c r="M134" s="244"/>
      <c r="N134" s="24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163</v>
      </c>
      <c r="AU134" s="17" t="s">
        <v>84</v>
      </c>
    </row>
    <row r="135" s="2" customFormat="1">
      <c r="A135" s="38"/>
      <c r="B135" s="39"/>
      <c r="C135" s="40"/>
      <c r="D135" s="241" t="s">
        <v>236</v>
      </c>
      <c r="E135" s="40"/>
      <c r="F135" s="289" t="s">
        <v>1185</v>
      </c>
      <c r="G135" s="40"/>
      <c r="H135" s="40"/>
      <c r="I135" s="243"/>
      <c r="J135" s="40"/>
      <c r="K135" s="40"/>
      <c r="L135" s="44"/>
      <c r="M135" s="244"/>
      <c r="N135" s="24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236</v>
      </c>
      <c r="AU135" s="17" t="s">
        <v>84</v>
      </c>
    </row>
    <row r="136" s="12" customFormat="1" ht="22.8" customHeight="1">
      <c r="A136" s="12"/>
      <c r="B136" s="211"/>
      <c r="C136" s="212"/>
      <c r="D136" s="213" t="s">
        <v>73</v>
      </c>
      <c r="E136" s="225" t="s">
        <v>1186</v>
      </c>
      <c r="F136" s="225" t="s">
        <v>1187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SUM(P137:P138)</f>
        <v>0</v>
      </c>
      <c r="Q136" s="219"/>
      <c r="R136" s="220">
        <f>SUM(R137:R138)</f>
        <v>0</v>
      </c>
      <c r="S136" s="219"/>
      <c r="T136" s="221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186</v>
      </c>
      <c r="AT136" s="223" t="s">
        <v>73</v>
      </c>
      <c r="AU136" s="223" t="s">
        <v>82</v>
      </c>
      <c r="AY136" s="222" t="s">
        <v>154</v>
      </c>
      <c r="BK136" s="224">
        <f>SUM(BK137:BK138)</f>
        <v>0</v>
      </c>
    </row>
    <row r="137" s="2" customFormat="1" ht="16.5" customHeight="1">
      <c r="A137" s="38"/>
      <c r="B137" s="39"/>
      <c r="C137" s="227" t="s">
        <v>184</v>
      </c>
      <c r="D137" s="227" t="s">
        <v>157</v>
      </c>
      <c r="E137" s="228" t="s">
        <v>1188</v>
      </c>
      <c r="F137" s="229" t="s">
        <v>1189</v>
      </c>
      <c r="G137" s="230" t="s">
        <v>394</v>
      </c>
      <c r="H137" s="231">
        <v>1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39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1168</v>
      </c>
      <c r="AT137" s="239" t="s">
        <v>157</v>
      </c>
      <c r="AU137" s="239" t="s">
        <v>84</v>
      </c>
      <c r="AY137" s="17" t="s">
        <v>154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82</v>
      </c>
      <c r="BK137" s="240">
        <f>ROUND(I137*H137,2)</f>
        <v>0</v>
      </c>
      <c r="BL137" s="17" t="s">
        <v>1168</v>
      </c>
      <c r="BM137" s="239" t="s">
        <v>1190</v>
      </c>
    </row>
    <row r="138" s="2" customFormat="1">
      <c r="A138" s="38"/>
      <c r="B138" s="39"/>
      <c r="C138" s="40"/>
      <c r="D138" s="241" t="s">
        <v>163</v>
      </c>
      <c r="E138" s="40"/>
      <c r="F138" s="242" t="s">
        <v>1191</v>
      </c>
      <c r="G138" s="40"/>
      <c r="H138" s="40"/>
      <c r="I138" s="243"/>
      <c r="J138" s="40"/>
      <c r="K138" s="40"/>
      <c r="L138" s="44"/>
      <c r="M138" s="291"/>
      <c r="N138" s="292"/>
      <c r="O138" s="293"/>
      <c r="P138" s="293"/>
      <c r="Q138" s="293"/>
      <c r="R138" s="293"/>
      <c r="S138" s="293"/>
      <c r="T138" s="294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163</v>
      </c>
      <c r="AU138" s="17" t="s">
        <v>84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RN1wMJCSoh7E3l503+aMswyF8mMRK9FTv1jYF1ePv5ENYnauPmkDo0wkFokqujQXXpVDi98LFR2pSYIbqwozOQ==" hashValue="zg42s36s3kYSbINuSYKrYB1f6A44Xia+hD8j5uOheXTeR5/0hgRmKXtArJxfMvECCPHLQTWhid8diM9O+wJsbw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Brigáda Apris</dc:creator>
  <cp:lastModifiedBy>Brigáda Apris</cp:lastModifiedBy>
  <dcterms:created xsi:type="dcterms:W3CDTF">2022-10-05T14:15:05Z</dcterms:created>
  <dcterms:modified xsi:type="dcterms:W3CDTF">2022-10-05T14:15:14Z</dcterms:modified>
</cp:coreProperties>
</file>